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15180" windowHeight="8940"/>
  </bookViews>
  <sheets>
    <sheet name="ATB Calculation-draft" sheetId="1" r:id="rId1"/>
  </sheets>
  <definedNames>
    <definedName name="_xlnm.Print_Area" localSheetId="0">'ATB Calculation-draft'!$A$1:$H$163</definedName>
    <definedName name="_xlnm.Print_Titles" localSheetId="0">'ATB Calculation-draft'!$1:$7</definedName>
  </definedNames>
  <calcPr calcId="125725"/>
</workbook>
</file>

<file path=xl/calcChain.xml><?xml version="1.0" encoding="utf-8"?>
<calcChain xmlns="http://schemas.openxmlformats.org/spreadsheetml/2006/main">
  <c r="F173" i="1"/>
  <c r="E173"/>
  <c r="G173" s="1"/>
  <c r="H173" s="1"/>
  <c r="D163"/>
  <c r="F162"/>
  <c r="E162"/>
  <c r="G162" s="1"/>
  <c r="H162" s="1"/>
  <c r="H161"/>
  <c r="E161"/>
  <c r="E160"/>
  <c r="G160" s="1"/>
  <c r="H160" s="1"/>
  <c r="C160"/>
  <c r="C163" s="1"/>
  <c r="C18" s="1"/>
  <c r="F159"/>
  <c r="F163" s="1"/>
  <c r="F18" s="1"/>
  <c r="E159"/>
  <c r="G159" s="1"/>
  <c r="H159" s="1"/>
  <c r="H163" s="1"/>
  <c r="H18" s="1"/>
  <c r="G158"/>
  <c r="E158"/>
  <c r="E163" s="1"/>
  <c r="E18" s="1"/>
  <c r="F155"/>
  <c r="F17" s="1"/>
  <c r="D155"/>
  <c r="D17" s="1"/>
  <c r="C155"/>
  <c r="B155"/>
  <c r="B17" s="1"/>
  <c r="G154"/>
  <c r="H154" s="1"/>
  <c r="E154"/>
  <c r="E153"/>
  <c r="G153" s="1"/>
  <c r="H153" s="1"/>
  <c r="G152"/>
  <c r="H152" s="1"/>
  <c r="E152"/>
  <c r="E151"/>
  <c r="G151" s="1"/>
  <c r="H151" s="1"/>
  <c r="G150"/>
  <c r="H150" s="1"/>
  <c r="E150"/>
  <c r="E149"/>
  <c r="G149" s="1"/>
  <c r="H149" s="1"/>
  <c r="G148"/>
  <c r="G155" s="1"/>
  <c r="G17" s="1"/>
  <c r="E148"/>
  <c r="E155" s="1"/>
  <c r="E17" s="1"/>
  <c r="F145"/>
  <c r="D145"/>
  <c r="C145"/>
  <c r="E145" s="1"/>
  <c r="E16" s="1"/>
  <c r="E144"/>
  <c r="G144" s="1"/>
  <c r="H144" s="1"/>
  <c r="G143"/>
  <c r="H143" s="1"/>
  <c r="E143"/>
  <c r="E142"/>
  <c r="G142" s="1"/>
  <c r="H142" s="1"/>
  <c r="G141"/>
  <c r="H141" s="1"/>
  <c r="E141"/>
  <c r="E140"/>
  <c r="G140" s="1"/>
  <c r="H140" s="1"/>
  <c r="G139"/>
  <c r="H139" s="1"/>
  <c r="E139"/>
  <c r="E138"/>
  <c r="G138" s="1"/>
  <c r="H138" s="1"/>
  <c r="G137"/>
  <c r="H137" s="1"/>
  <c r="E137"/>
  <c r="E136"/>
  <c r="G136" s="1"/>
  <c r="D133"/>
  <c r="E132"/>
  <c r="F132" s="1"/>
  <c r="E131"/>
  <c r="F131" s="1"/>
  <c r="E130"/>
  <c r="F130" s="1"/>
  <c r="G129"/>
  <c r="H129" s="1"/>
  <c r="E129"/>
  <c r="E128"/>
  <c r="G128" s="1"/>
  <c r="H128" s="1"/>
  <c r="G127"/>
  <c r="H127" s="1"/>
  <c r="E127"/>
  <c r="F126"/>
  <c r="E126"/>
  <c r="G126" s="1"/>
  <c r="H126" s="1"/>
  <c r="E125"/>
  <c r="G125" s="1"/>
  <c r="H125" s="1"/>
  <c r="G124"/>
  <c r="H124" s="1"/>
  <c r="E124"/>
  <c r="F123"/>
  <c r="E123"/>
  <c r="G123" s="1"/>
  <c r="H123" s="1"/>
  <c r="E122"/>
  <c r="G122" s="1"/>
  <c r="H122" s="1"/>
  <c r="G121"/>
  <c r="H121" s="1"/>
  <c r="E121"/>
  <c r="C120"/>
  <c r="E120" s="1"/>
  <c r="G119"/>
  <c r="H119" s="1"/>
  <c r="E119"/>
  <c r="E118"/>
  <c r="G118" s="1"/>
  <c r="H118" s="1"/>
  <c r="G117"/>
  <c r="H117" s="1"/>
  <c r="E117"/>
  <c r="C116"/>
  <c r="E116" s="1"/>
  <c r="G115"/>
  <c r="H115" s="1"/>
  <c r="E115"/>
  <c r="F112"/>
  <c r="D112"/>
  <c r="C112"/>
  <c r="B112"/>
  <c r="G111"/>
  <c r="H111" s="1"/>
  <c r="E111"/>
  <c r="E110"/>
  <c r="E112" s="1"/>
  <c r="E14" s="1"/>
  <c r="F107"/>
  <c r="D107"/>
  <c r="C107"/>
  <c r="B107"/>
  <c r="E106"/>
  <c r="G106" s="1"/>
  <c r="H106" s="1"/>
  <c r="G105"/>
  <c r="H105" s="1"/>
  <c r="E105"/>
  <c r="E104"/>
  <c r="G104" s="1"/>
  <c r="H104" s="1"/>
  <c r="G103"/>
  <c r="H103" s="1"/>
  <c r="E103"/>
  <c r="E102"/>
  <c r="G102" s="1"/>
  <c r="H102" s="1"/>
  <c r="G101"/>
  <c r="H101" s="1"/>
  <c r="E101"/>
  <c r="E100"/>
  <c r="G100" s="1"/>
  <c r="H100" s="1"/>
  <c r="G99"/>
  <c r="H99" s="1"/>
  <c r="E99"/>
  <c r="E98"/>
  <c r="G98" s="1"/>
  <c r="H98" s="1"/>
  <c r="G97"/>
  <c r="H97" s="1"/>
  <c r="H107" s="1"/>
  <c r="H13" s="1"/>
  <c r="E97"/>
  <c r="F94"/>
  <c r="D94"/>
  <c r="C94"/>
  <c r="E93"/>
  <c r="G93" s="1"/>
  <c r="H93" s="1"/>
  <c r="G92"/>
  <c r="H92" s="1"/>
  <c r="E92"/>
  <c r="E91"/>
  <c r="G91" s="1"/>
  <c r="H91" s="1"/>
  <c r="G90"/>
  <c r="H90" s="1"/>
  <c r="E90"/>
  <c r="E89"/>
  <c r="G89" s="1"/>
  <c r="H89" s="1"/>
  <c r="G88"/>
  <c r="H88" s="1"/>
  <c r="E88"/>
  <c r="E87"/>
  <c r="G87" s="1"/>
  <c r="H87" s="1"/>
  <c r="G86"/>
  <c r="H86" s="1"/>
  <c r="E86"/>
  <c r="E85"/>
  <c r="G85" s="1"/>
  <c r="H85" s="1"/>
  <c r="G84"/>
  <c r="H84" s="1"/>
  <c r="E84"/>
  <c r="E83"/>
  <c r="G83" s="1"/>
  <c r="H83" s="1"/>
  <c r="G82"/>
  <c r="E82"/>
  <c r="E94" s="1"/>
  <c r="F79"/>
  <c r="D79"/>
  <c r="C79"/>
  <c r="E78"/>
  <c r="G78" s="1"/>
  <c r="H78" s="1"/>
  <c r="G77"/>
  <c r="H77" s="1"/>
  <c r="E77"/>
  <c r="E76"/>
  <c r="G76" s="1"/>
  <c r="H76" s="1"/>
  <c r="G75"/>
  <c r="H75" s="1"/>
  <c r="E75"/>
  <c r="E74"/>
  <c r="G74" s="1"/>
  <c r="H74" s="1"/>
  <c r="G73"/>
  <c r="H73" s="1"/>
  <c r="E73"/>
  <c r="E72"/>
  <c r="G72" s="1"/>
  <c r="H72" s="1"/>
  <c r="G71"/>
  <c r="H71" s="1"/>
  <c r="E71"/>
  <c r="E70"/>
  <c r="G70" s="1"/>
  <c r="H70" s="1"/>
  <c r="G69"/>
  <c r="H69" s="1"/>
  <c r="E69"/>
  <c r="E68"/>
  <c r="G68" s="1"/>
  <c r="H68" s="1"/>
  <c r="G67"/>
  <c r="H67" s="1"/>
  <c r="E67"/>
  <c r="E66"/>
  <c r="E79" s="1"/>
  <c r="E12" s="1"/>
  <c r="F63"/>
  <c r="D63"/>
  <c r="C63"/>
  <c r="G62"/>
  <c r="H62" s="1"/>
  <c r="E62"/>
  <c r="E61"/>
  <c r="G61" s="1"/>
  <c r="H61" s="1"/>
  <c r="G60"/>
  <c r="H60" s="1"/>
  <c r="E60"/>
  <c r="E59"/>
  <c r="G59" s="1"/>
  <c r="H59" s="1"/>
  <c r="G58"/>
  <c r="H58" s="1"/>
  <c r="E58"/>
  <c r="E57"/>
  <c r="G57" s="1"/>
  <c r="H57" s="1"/>
  <c r="G56"/>
  <c r="H56" s="1"/>
  <c r="E56"/>
  <c r="E55"/>
  <c r="G55" s="1"/>
  <c r="H55" s="1"/>
  <c r="G54"/>
  <c r="H54" s="1"/>
  <c r="E54"/>
  <c r="E53"/>
  <c r="G53" s="1"/>
  <c r="H53" s="1"/>
  <c r="G52"/>
  <c r="H52" s="1"/>
  <c r="E52"/>
  <c r="E51"/>
  <c r="G51" s="1"/>
  <c r="H51" s="1"/>
  <c r="G50"/>
  <c r="H50" s="1"/>
  <c r="E50"/>
  <c r="E49"/>
  <c r="G49" s="1"/>
  <c r="H49" s="1"/>
  <c r="G48"/>
  <c r="H48" s="1"/>
  <c r="E48"/>
  <c r="E47"/>
  <c r="G47" s="1"/>
  <c r="H47" s="1"/>
  <c r="G46"/>
  <c r="H46" s="1"/>
  <c r="E46"/>
  <c r="E45"/>
  <c r="G45" s="1"/>
  <c r="H45" s="1"/>
  <c r="G44"/>
  <c r="H44" s="1"/>
  <c r="E44"/>
  <c r="E43"/>
  <c r="G43" s="1"/>
  <c r="H43" s="1"/>
  <c r="G42"/>
  <c r="H42" s="1"/>
  <c r="E42"/>
  <c r="E41"/>
  <c r="G41" s="1"/>
  <c r="H41" s="1"/>
  <c r="G40"/>
  <c r="H40" s="1"/>
  <c r="E40"/>
  <c r="F37"/>
  <c r="D37"/>
  <c r="C37"/>
  <c r="E36"/>
  <c r="G36" s="1"/>
  <c r="H36" s="1"/>
  <c r="G35"/>
  <c r="H35" s="1"/>
  <c r="E35"/>
  <c r="E34"/>
  <c r="G34" s="1"/>
  <c r="H34" s="1"/>
  <c r="G33"/>
  <c r="H33" s="1"/>
  <c r="E33"/>
  <c r="E32"/>
  <c r="G32" s="1"/>
  <c r="H32" s="1"/>
  <c r="G31"/>
  <c r="H31" s="1"/>
  <c r="E31"/>
  <c r="E30"/>
  <c r="G30" s="1"/>
  <c r="G29"/>
  <c r="H29" s="1"/>
  <c r="E29"/>
  <c r="E28"/>
  <c r="G28" s="1"/>
  <c r="H28" s="1"/>
  <c r="G27"/>
  <c r="H27" s="1"/>
  <c r="E27"/>
  <c r="E26"/>
  <c r="G26" s="1"/>
  <c r="H26" s="1"/>
  <c r="G25"/>
  <c r="H25" s="1"/>
  <c r="E25"/>
  <c r="E24"/>
  <c r="G24" s="1"/>
  <c r="H24" s="1"/>
  <c r="G23"/>
  <c r="H23" s="1"/>
  <c r="E23"/>
  <c r="E22"/>
  <c r="E37" s="1"/>
  <c r="D18"/>
  <c r="B18"/>
  <c r="C17"/>
  <c r="F16"/>
  <c r="D16"/>
  <c r="C16"/>
  <c r="B16"/>
  <c r="D15"/>
  <c r="B15"/>
  <c r="F14"/>
  <c r="D14"/>
  <c r="C14"/>
  <c r="B14"/>
  <c r="F13"/>
  <c r="D13"/>
  <c r="C13"/>
  <c r="B13"/>
  <c r="F12"/>
  <c r="D12"/>
  <c r="C12"/>
  <c r="B12"/>
  <c r="F11"/>
  <c r="D11"/>
  <c r="C11"/>
  <c r="B11"/>
  <c r="F10"/>
  <c r="D10"/>
  <c r="C10"/>
  <c r="B10"/>
  <c r="F9"/>
  <c r="E9"/>
  <c r="D9"/>
  <c r="D19" s="1"/>
  <c r="C9"/>
  <c r="B9"/>
  <c r="B19" s="1"/>
  <c r="G10" l="1"/>
  <c r="H30"/>
  <c r="H10" s="1"/>
  <c r="F116"/>
  <c r="G116" s="1"/>
  <c r="F120"/>
  <c r="G120" s="1"/>
  <c r="H120" s="1"/>
  <c r="G145"/>
  <c r="G16" s="1"/>
  <c r="H136"/>
  <c r="H145" s="1"/>
  <c r="H16" s="1"/>
  <c r="H63"/>
  <c r="H11" s="1"/>
  <c r="G94"/>
  <c r="G163"/>
  <c r="G18" s="1"/>
  <c r="E63"/>
  <c r="E11" s="1"/>
  <c r="G63"/>
  <c r="G11" s="1"/>
  <c r="E107"/>
  <c r="E13" s="1"/>
  <c r="G107"/>
  <c r="G13" s="1"/>
  <c r="G130"/>
  <c r="H130" s="1"/>
  <c r="G131"/>
  <c r="H131" s="1"/>
  <c r="G132"/>
  <c r="H132" s="1"/>
  <c r="C133"/>
  <c r="E10"/>
  <c r="G22"/>
  <c r="G66"/>
  <c r="H82"/>
  <c r="H94" s="1"/>
  <c r="G110"/>
  <c r="H148"/>
  <c r="H155" s="1"/>
  <c r="H17" s="1"/>
  <c r="H116" l="1"/>
  <c r="H133" s="1"/>
  <c r="H15" s="1"/>
  <c r="G133"/>
  <c r="G15" s="1"/>
  <c r="E19"/>
  <c r="G112"/>
  <c r="G14" s="1"/>
  <c r="H110"/>
  <c r="H112" s="1"/>
  <c r="H14" s="1"/>
  <c r="G79"/>
  <c r="G12" s="1"/>
  <c r="H66"/>
  <c r="H79" s="1"/>
  <c r="H12" s="1"/>
  <c r="E133"/>
  <c r="E15" s="1"/>
  <c r="C15"/>
  <c r="C19" s="1"/>
  <c r="G37"/>
  <c r="H22"/>
  <c r="G9"/>
  <c r="G19" s="1"/>
  <c r="F133"/>
  <c r="F15" s="1"/>
  <c r="F19" s="1"/>
  <c r="H9" l="1"/>
  <c r="H19" s="1"/>
  <c r="H37"/>
</calcChain>
</file>

<file path=xl/comments1.xml><?xml version="1.0" encoding="utf-8"?>
<comments xmlns="http://schemas.openxmlformats.org/spreadsheetml/2006/main">
  <authors>
    <author>jimc</author>
    <author>Davidson, Pam (OFM)</author>
  </authors>
  <commentList>
    <comment ref="A117" authorId="0">
      <text>
        <r>
          <rPr>
            <b/>
            <sz val="8"/>
            <color indexed="81"/>
            <rFont val="Tahoma"/>
            <family val="2"/>
          </rPr>
          <t>jimc:</t>
        </r>
        <r>
          <rPr>
            <sz val="8"/>
            <color indexed="81"/>
            <rFont val="Tahoma"/>
            <family val="2"/>
          </rPr>
          <t xml:space="preserve">
Not Basic Ed</t>
        </r>
      </text>
    </comment>
    <comment ref="A118" authorId="0">
      <text>
        <r>
          <rPr>
            <b/>
            <sz val="8"/>
            <color indexed="81"/>
            <rFont val="Tahoma"/>
            <family val="2"/>
          </rPr>
          <t>jimc:</t>
        </r>
        <r>
          <rPr>
            <sz val="8"/>
            <color indexed="81"/>
            <rFont val="Tahoma"/>
            <family val="2"/>
          </rPr>
          <t xml:space="preserve">
not basic ed 2009-11
</t>
        </r>
      </text>
    </comment>
    <comment ref="A119" authorId="0">
      <text>
        <r>
          <rPr>
            <b/>
            <sz val="8"/>
            <color indexed="81"/>
            <rFont val="Tahoma"/>
            <family val="2"/>
          </rPr>
          <t>jimc:</t>
        </r>
        <r>
          <rPr>
            <sz val="8"/>
            <color indexed="81"/>
            <rFont val="Tahoma"/>
            <family val="2"/>
          </rPr>
          <t xml:space="preserve">
Not Basic Ed 2009-11
</t>
        </r>
      </text>
    </comment>
    <comment ref="A121" authorId="0">
      <text>
        <r>
          <rPr>
            <b/>
            <sz val="8"/>
            <color indexed="81"/>
            <rFont val="Tahoma"/>
            <family val="2"/>
          </rPr>
          <t>jimc:</t>
        </r>
        <r>
          <rPr>
            <sz val="8"/>
            <color indexed="81"/>
            <rFont val="Tahoma"/>
            <family val="2"/>
          </rPr>
          <t xml:space="preserve">
Not Basic Ed
</t>
        </r>
      </text>
    </comment>
    <comment ref="F125" authorId="1">
      <text>
        <r>
          <rPr>
            <b/>
            <sz val="8"/>
            <color indexed="81"/>
            <rFont val="Tahoma"/>
            <family val="2"/>
          </rPr>
          <t>Davidson, Pam (OFM):</t>
        </r>
        <r>
          <rPr>
            <sz val="8"/>
            <color indexed="81"/>
            <rFont val="Tahoma"/>
            <family val="2"/>
          </rPr>
          <t xml:space="preserve">
apply cut to last 6 months</t>
        </r>
      </text>
    </comment>
  </commentList>
</comments>
</file>

<file path=xl/sharedStrings.xml><?xml version="1.0" encoding="utf-8"?>
<sst xmlns="http://schemas.openxmlformats.org/spreadsheetml/2006/main" count="151" uniqueCount="147">
  <si>
    <t>Attachment B</t>
  </si>
  <si>
    <t>GF-S Reductions by Agency, Per Executive Order 10-04</t>
  </si>
  <si>
    <t>General Fund - State, Dollars in Thousands</t>
  </si>
  <si>
    <t>Assumes a 6.287% Reduction for Fiscal Year 2011</t>
  </si>
  <si>
    <t>Enacted
Budget</t>
  </si>
  <si>
    <t>July-August</t>
  </si>
  <si>
    <t>Current</t>
  </si>
  <si>
    <t>Funds That Can't Be Withheld</t>
  </si>
  <si>
    <t>FY 2010</t>
  </si>
  <si>
    <t>FY 2011</t>
  </si>
  <si>
    <t>Allotments</t>
  </si>
  <si>
    <t>Balance</t>
  </si>
  <si>
    <t>Reduction</t>
  </si>
  <si>
    <t>State of Washington Totals</t>
  </si>
  <si>
    <t>Legislative</t>
  </si>
  <si>
    <t>Judicial</t>
  </si>
  <si>
    <t>Governmental Operations</t>
  </si>
  <si>
    <t>Human Services</t>
  </si>
  <si>
    <t>Natural Resources and Recreation</t>
  </si>
  <si>
    <t>Transportation</t>
  </si>
  <si>
    <t>Public Schools</t>
  </si>
  <si>
    <t>Higher Education</t>
  </si>
  <si>
    <t>Other Education</t>
  </si>
  <si>
    <t>All Other Expenditures and Appropriations</t>
  </si>
  <si>
    <t>Legislative and Judicial Agencies</t>
  </si>
  <si>
    <t>House of Representatives</t>
  </si>
  <si>
    <t>Senate</t>
  </si>
  <si>
    <t>Joint Legislative Audit and Review Committee</t>
  </si>
  <si>
    <t>Legislative Evaluation and Accountability Program</t>
  </si>
  <si>
    <t>Office of the State Actuary</t>
  </si>
  <si>
    <t>Joint Legislative Systems Committee</t>
  </si>
  <si>
    <t>Statute Law Committee</t>
  </si>
  <si>
    <t>Redistricting Commission</t>
  </si>
  <si>
    <t>Supreme Court</t>
  </si>
  <si>
    <t>Law Library</t>
  </si>
  <si>
    <t>Court of Appeals</t>
  </si>
  <si>
    <t>Commission on Judicial Conduct</t>
  </si>
  <si>
    <t>Administrative Office of the Courts</t>
  </si>
  <si>
    <t>Office of Public Defense</t>
  </si>
  <si>
    <t>Office of Civil Legal Aid</t>
  </si>
  <si>
    <t>Office of the Governor</t>
  </si>
  <si>
    <t>Office of Lieutenant Governor</t>
  </si>
  <si>
    <t>Public Disclosure Commission</t>
  </si>
  <si>
    <t>Office of the Secretary of State</t>
  </si>
  <si>
    <t>Governor's Office of Indian Affairs</t>
  </si>
  <si>
    <t>Commission on Asian Pacific American Affairs</t>
  </si>
  <si>
    <t>Office of State Auditor</t>
  </si>
  <si>
    <t>Commission on Salaries for Elected Officials</t>
  </si>
  <si>
    <t>Office of Attorney General</t>
  </si>
  <si>
    <t>Caseload Forecast Council</t>
  </si>
  <si>
    <t>Department of Commerce</t>
  </si>
  <si>
    <t>Economic and Revenue Forecast Council</t>
  </si>
  <si>
    <t>Office of Financial Management</t>
  </si>
  <si>
    <t>Commission on Hispanic Affairs</t>
  </si>
  <si>
    <t>Commission on African-American Affairs</t>
  </si>
  <si>
    <t>Department of Revenue</t>
  </si>
  <si>
    <t>Board of Tax Appeals</t>
  </si>
  <si>
    <t>Department of General Administration</t>
  </si>
  <si>
    <t>Department of Information Services</t>
  </si>
  <si>
    <t>Military Department</t>
  </si>
  <si>
    <t>Public Employment Relations Commission</t>
  </si>
  <si>
    <t>Department of Archaeology/Historic Preservation</t>
  </si>
  <si>
    <t>Growth Management Hearings Office</t>
  </si>
  <si>
    <t>Human Services Agencies</t>
  </si>
  <si>
    <t>Washington State Health Care Authority</t>
  </si>
  <si>
    <t>Human Rights Commission</t>
  </si>
  <si>
    <t>Criminal Justice Training Commission</t>
  </si>
  <si>
    <t>Department of Labor and Industries</t>
  </si>
  <si>
    <t>Indeterminate Sentence Review Board</t>
  </si>
  <si>
    <t>Department of Social and Health Services</t>
  </si>
  <si>
    <t>Home Care Quality Authority</t>
  </si>
  <si>
    <t>Department of Health</t>
  </si>
  <si>
    <t>Department of Veterans Affairs</t>
  </si>
  <si>
    <t>Department of Corrections</t>
  </si>
  <si>
    <t>Department of Services for the Blind</t>
  </si>
  <si>
    <t>Sentencing Guidelines Commission</t>
  </si>
  <si>
    <t>Employment Security Department</t>
  </si>
  <si>
    <t>Social and Health Service Programs</t>
  </si>
  <si>
    <t>Children's Administration</t>
  </si>
  <si>
    <t>Juvenile Rehabilitation</t>
  </si>
  <si>
    <t>Mental Health</t>
  </si>
  <si>
    <t>Developmental Disabilities</t>
  </si>
  <si>
    <t>Long Term Care</t>
  </si>
  <si>
    <t>Economic Services Administration</t>
  </si>
  <si>
    <t>Alcohol And Substance Abuse</t>
  </si>
  <si>
    <t>Medical Assistance Payments</t>
  </si>
  <si>
    <t>Vocational Rehabilitation</t>
  </si>
  <si>
    <t>Administration and Supporting Services</t>
  </si>
  <si>
    <t>Special Commitment Program</t>
  </si>
  <si>
    <t>Payments to Other Agencies</t>
  </si>
  <si>
    <t>Natural Resource Agencies</t>
  </si>
  <si>
    <t>Columbia River Gorge Commission</t>
  </si>
  <si>
    <t>Department of Ecology</t>
  </si>
  <si>
    <t>State Parks and Recreation Commission</t>
  </si>
  <si>
    <t>Recreation and Conservation Funding Board</t>
  </si>
  <si>
    <t>Environmental Hearings Office</t>
  </si>
  <si>
    <t>State Conservation Commission</t>
  </si>
  <si>
    <t>Department of Fish and Wildlife</t>
  </si>
  <si>
    <t>Puget Sound Partnership</t>
  </si>
  <si>
    <t>Department of Natural Resources</t>
  </si>
  <si>
    <t>Department of Agriculture</t>
  </si>
  <si>
    <t>Transportation Agencies</t>
  </si>
  <si>
    <t>Washington State Patrol</t>
  </si>
  <si>
    <t>Department of Licensing</t>
  </si>
  <si>
    <t>K-12 Schools</t>
  </si>
  <si>
    <t>Office of the Superintendent</t>
  </si>
  <si>
    <t>General Apportionment (Basic Education Only)</t>
  </si>
  <si>
    <t xml:space="preserve">   General Apportionment (K-4 enhancement)</t>
  </si>
  <si>
    <t xml:space="preserve">   General Apportionment (Summer Vocational Programs)</t>
  </si>
  <si>
    <t xml:space="preserve">   General Apportionment (Extended Day Skill Centers)</t>
  </si>
  <si>
    <t>Pupil Transportation (Basic Education Only)</t>
  </si>
  <si>
    <t xml:space="preserve">   Pupil Transportation (Coordinators)</t>
  </si>
  <si>
    <t>School Food Services</t>
  </si>
  <si>
    <t>Special Education</t>
  </si>
  <si>
    <t>Educational Service Districts</t>
  </si>
  <si>
    <t>Levy Equalization</t>
  </si>
  <si>
    <t>Institutional Education</t>
  </si>
  <si>
    <t>Education of Highly Capable Students</t>
  </si>
  <si>
    <t>Student Achievement Program</t>
  </si>
  <si>
    <t>Education Reform</t>
  </si>
  <si>
    <t>Transitional Bilingual Instruction</t>
  </si>
  <si>
    <t>Learning Assistance Program</t>
  </si>
  <si>
    <t>Compensation Adjustments</t>
  </si>
  <si>
    <t>Superintendent of Public Instruction</t>
  </si>
  <si>
    <t>Higher Education Coordinating Board</t>
  </si>
  <si>
    <t>University of Washington</t>
  </si>
  <si>
    <t>Washington State University</t>
  </si>
  <si>
    <t>Eastern Washington University</t>
  </si>
  <si>
    <t>Central Washington University</t>
  </si>
  <si>
    <t>The Evergreen State College</t>
  </si>
  <si>
    <t>Spokane Intercollegiate Research/Tech Institute</t>
  </si>
  <si>
    <t>Western Washington University</t>
  </si>
  <si>
    <t>Community and Technical College System</t>
  </si>
  <si>
    <t>State School For The Blind</t>
  </si>
  <si>
    <t>Center for Childhood Deafness and Hearing Loss</t>
  </si>
  <si>
    <t>Work Force Training/Education Coordinating Board</t>
  </si>
  <si>
    <t>Department of Early Learning</t>
  </si>
  <si>
    <t>Washington State Arts Commission</t>
  </si>
  <si>
    <t>Washington State Historical Society</t>
  </si>
  <si>
    <t>Eastern Washington State Historical Society</t>
  </si>
  <si>
    <t>Special Appropriation Agencies</t>
  </si>
  <si>
    <t>State Employee Compensation</t>
  </si>
  <si>
    <t>Bond Retirement and Interest</t>
  </si>
  <si>
    <t>Special Appropriations to the Governor</t>
  </si>
  <si>
    <t>Sundry Claims</t>
  </si>
  <si>
    <t>Contributions to Retirement Systems</t>
  </si>
  <si>
    <t>IT and Printing Function Allotment Reduction Savings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</si>
</sst>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00%;\(0.000\)%"/>
    <numFmt numFmtId="166" formatCode="#,###_);\(#,###\)"/>
  </numFmts>
  <fonts count="13">
    <font>
      <sz val="10"/>
      <color indexed="8"/>
      <name val="ARIAL"/>
      <charset val="1"/>
    </font>
    <font>
      <b/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43" fontId="7" fillId="0" borderId="0" applyFont="0" applyFill="0" applyBorder="0" applyAlignment="0" applyProtection="0">
      <alignment vertical="top"/>
    </xf>
    <xf numFmtId="9" fontId="7" fillId="0" borderId="0" applyFont="0" applyFill="0" applyBorder="0" applyAlignment="0" applyProtection="0">
      <alignment vertical="top"/>
    </xf>
  </cellStyleXfs>
  <cellXfs count="46">
    <xf numFmtId="0" fontId="0" fillId="0" borderId="0" xfId="0">
      <alignment vertical="top"/>
    </xf>
    <xf numFmtId="0" fontId="1" fillId="0" borderId="0" xfId="0" applyFont="1" applyAlignment="1">
      <alignment horizontal="right" vertical="top"/>
    </xf>
    <xf numFmtId="0" fontId="2" fillId="0" borderId="0" xfId="0" applyFo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8" fillId="0" borderId="0" xfId="1" applyNumberFormat="1" applyFont="1" applyAlignment="1">
      <alignment horizontal="center" vertical="top" wrapText="1"/>
    </xf>
    <xf numFmtId="164" fontId="8" fillId="0" borderId="0" xfId="1" applyNumberFormat="1" applyFont="1" applyAlignment="1">
      <alignment horizontal="center" vertical="top"/>
    </xf>
    <xf numFmtId="164" fontId="8" fillId="2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>
      <alignment vertical="top"/>
    </xf>
    <xf numFmtId="165" fontId="2" fillId="0" borderId="1" xfId="2" applyNumberFormat="1" applyFont="1" applyBorder="1">
      <alignment vertical="top"/>
    </xf>
    <xf numFmtId="164" fontId="8" fillId="0" borderId="2" xfId="1" applyNumberFormat="1" applyFont="1" applyBorder="1" applyAlignment="1">
      <alignment horizontal="center" vertical="top"/>
    </xf>
    <xf numFmtId="164" fontId="8" fillId="2" borderId="0" xfId="1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64" fontId="2" fillId="0" borderId="0" xfId="1" applyNumberFormat="1" applyFont="1" applyAlignment="1">
      <alignment horizontal="right" vertical="top"/>
    </xf>
    <xf numFmtId="164" fontId="2" fillId="2" borderId="0" xfId="1" applyNumberFormat="1" applyFont="1" applyFill="1" applyBorder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164" fontId="8" fillId="2" borderId="0" xfId="1" applyNumberFormat="1" applyFont="1" applyFill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164" fontId="2" fillId="0" borderId="0" xfId="1" applyNumberFormat="1" applyFont="1" applyBorder="1" applyAlignment="1">
      <alignment horizontal="right" vertical="top"/>
    </xf>
    <xf numFmtId="0" fontId="2" fillId="0" borderId="0" xfId="0" applyFont="1" applyAlignment="1">
      <alignment horizontal="right" vertical="top"/>
    </xf>
    <xf numFmtId="164" fontId="9" fillId="2" borderId="0" xfId="0" applyNumberFormat="1" applyFont="1" applyFill="1" applyBorder="1" applyAlignment="1"/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>
      <alignment vertical="top"/>
    </xf>
    <xf numFmtId="164" fontId="2" fillId="2" borderId="0" xfId="1" applyNumberFormat="1" applyFont="1" applyFill="1" applyAlignment="1">
      <alignment horizontal="right" vertical="top"/>
    </xf>
    <xf numFmtId="0" fontId="10" fillId="0" borderId="0" xfId="0" applyFont="1">
      <alignment vertical="top"/>
    </xf>
    <xf numFmtId="166" fontId="2" fillId="0" borderId="0" xfId="0" applyNumberFormat="1" applyFont="1">
      <alignment vertical="top"/>
    </xf>
    <xf numFmtId="166" fontId="8" fillId="0" borderId="0" xfId="0" applyNumberFormat="1" applyFont="1">
      <alignment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>
      <alignment vertical="top"/>
    </xf>
    <xf numFmtId="0" fontId="2" fillId="0" borderId="0" xfId="0" applyFont="1" applyFill="1">
      <alignment vertical="top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164" fontId="2" fillId="0" borderId="0" xfId="1" applyNumberFormat="1" applyFont="1">
      <alignment vertical="top"/>
    </xf>
    <xf numFmtId="164" fontId="2" fillId="3" borderId="0" xfId="1" applyNumberFormat="1" applyFont="1" applyFill="1" applyBorder="1">
      <alignment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K189"/>
  <sheetViews>
    <sheetView tabSelected="1" showOutlineSymbols="0" zoomScaleNormal="100" workbookViewId="0">
      <pane xSplit="1" ySplit="7" topLeftCell="C8" activePane="bottomRight" state="frozen"/>
      <selection pane="topRight" activeCell="B1" sqref="B1"/>
      <selection pane="bottomLeft" activeCell="A6" sqref="A6"/>
      <selection pane="bottomRight" activeCell="A25" sqref="A25"/>
    </sheetView>
  </sheetViews>
  <sheetFormatPr defaultColWidth="6.88671875" defaultRowHeight="12.75" customHeight="1"/>
  <cols>
    <col min="1" max="1" width="40.6640625" style="2" bestFit="1" customWidth="1"/>
    <col min="2" max="2" width="7" style="44" hidden="1" customWidth="1"/>
    <col min="3" max="3" width="9.5546875" style="44" customWidth="1"/>
    <col min="4" max="4" width="9.88671875" style="45" hidden="1" customWidth="1"/>
    <col min="5" max="5" width="9" style="2" hidden="1" customWidth="1"/>
    <col min="6" max="6" width="8.88671875" style="2" customWidth="1"/>
    <col min="7" max="7" width="8.21875" style="2" bestFit="1" customWidth="1"/>
    <col min="8" max="8" width="7.77734375" style="2" bestFit="1" customWidth="1"/>
    <col min="9" max="9" width="2.33203125" style="2" bestFit="1" customWidth="1"/>
    <col min="10" max="10" width="7" style="2" bestFit="1" customWidth="1"/>
    <col min="11" max="11" width="2.44140625" style="2" customWidth="1"/>
    <col min="12" max="16384" width="6.88671875" style="2"/>
  </cols>
  <sheetData>
    <row r="1" spans="1:10" ht="12.7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10" ht="18">
      <c r="A2" s="3" t="s">
        <v>1</v>
      </c>
      <c r="B2" s="3"/>
      <c r="C2" s="3"/>
      <c r="D2" s="3"/>
      <c r="E2" s="3"/>
      <c r="F2" s="3"/>
      <c r="G2" s="3"/>
      <c r="H2" s="3"/>
      <c r="I2" s="4"/>
    </row>
    <row r="3" spans="1:10" ht="12.75" customHeight="1">
      <c r="A3" s="5" t="s">
        <v>2</v>
      </c>
      <c r="B3" s="5"/>
      <c r="C3" s="5"/>
      <c r="D3" s="5"/>
      <c r="E3" s="5"/>
      <c r="F3" s="5"/>
      <c r="G3" s="5"/>
      <c r="H3" s="5"/>
    </row>
    <row r="4" spans="1:10" ht="12.75" customHeight="1">
      <c r="A4" s="6" t="s">
        <v>3</v>
      </c>
      <c r="B4" s="6"/>
      <c r="C4" s="6"/>
      <c r="D4" s="6"/>
      <c r="E4" s="6"/>
      <c r="F4" s="6"/>
      <c r="G4" s="6"/>
      <c r="H4" s="6"/>
    </row>
    <row r="5" spans="1:10" ht="3.6" customHeight="1">
      <c r="A5" s="7"/>
      <c r="B5" s="7"/>
      <c r="C5" s="7"/>
      <c r="D5" s="8"/>
      <c r="E5" s="7"/>
      <c r="F5" s="7"/>
      <c r="G5" s="7"/>
      <c r="H5" s="7"/>
    </row>
    <row r="6" spans="1:10" s="16" customFormat="1" ht="23.4" customHeight="1">
      <c r="A6" s="9"/>
      <c r="B6" s="10" t="s">
        <v>4</v>
      </c>
      <c r="C6" s="11"/>
      <c r="D6" s="12" t="s">
        <v>5</v>
      </c>
      <c r="E6" s="13" t="s">
        <v>6</v>
      </c>
      <c r="F6" s="14" t="s">
        <v>7</v>
      </c>
      <c r="G6" s="15"/>
      <c r="J6" s="17">
        <v>-6.2869999999999995E-2</v>
      </c>
    </row>
    <row r="7" spans="1:10" s="16" customFormat="1" ht="12">
      <c r="B7" s="18" t="s">
        <v>8</v>
      </c>
      <c r="C7" s="18" t="s">
        <v>9</v>
      </c>
      <c r="D7" s="19" t="s">
        <v>10</v>
      </c>
      <c r="E7" s="20" t="s">
        <v>11</v>
      </c>
      <c r="F7" s="21"/>
      <c r="G7" s="20" t="s">
        <v>11</v>
      </c>
      <c r="H7" s="20" t="s">
        <v>12</v>
      </c>
    </row>
    <row r="8" spans="1:10" ht="12">
      <c r="A8" s="16" t="s">
        <v>13</v>
      </c>
      <c r="B8" s="22"/>
      <c r="C8" s="22"/>
      <c r="D8" s="23"/>
      <c r="E8" s="24"/>
      <c r="F8" s="24"/>
      <c r="G8" s="24"/>
      <c r="H8" s="24"/>
    </row>
    <row r="9" spans="1:10" ht="12">
      <c r="A9" s="2" t="s">
        <v>14</v>
      </c>
      <c r="B9" s="25">
        <f t="shared" ref="B9:H9" si="0">SUM(B22:B29)</f>
        <v>0</v>
      </c>
      <c r="C9" s="25">
        <f t="shared" si="0"/>
        <v>77350</v>
      </c>
      <c r="D9" s="26">
        <f>SUM(D22:D29)</f>
        <v>0</v>
      </c>
      <c r="E9" s="25">
        <f t="shared" si="0"/>
        <v>77350</v>
      </c>
      <c r="F9" s="25">
        <f t="shared" si="0"/>
        <v>0</v>
      </c>
      <c r="G9" s="25">
        <f t="shared" si="0"/>
        <v>77350</v>
      </c>
      <c r="H9" s="25">
        <f t="shared" si="0"/>
        <v>-4862.9944999999998</v>
      </c>
    </row>
    <row r="10" spans="1:10" ht="12">
      <c r="A10" s="2" t="s">
        <v>15</v>
      </c>
      <c r="B10" s="25">
        <f t="shared" ref="B10:H10" si="1">SUM(B30:B36)</f>
        <v>0</v>
      </c>
      <c r="C10" s="25">
        <f t="shared" si="1"/>
        <v>113777</v>
      </c>
      <c r="D10" s="26">
        <f t="shared" si="1"/>
        <v>0</v>
      </c>
      <c r="E10" s="25">
        <f t="shared" si="1"/>
        <v>113777</v>
      </c>
      <c r="F10" s="25">
        <f t="shared" si="1"/>
        <v>0</v>
      </c>
      <c r="G10" s="25">
        <f t="shared" si="1"/>
        <v>113777</v>
      </c>
      <c r="H10" s="25">
        <f t="shared" si="1"/>
        <v>-7153.1599900000001</v>
      </c>
    </row>
    <row r="11" spans="1:10" ht="12">
      <c r="A11" s="2" t="s">
        <v>16</v>
      </c>
      <c r="B11" s="25">
        <f t="shared" ref="B11:H11" si="2">B63</f>
        <v>0</v>
      </c>
      <c r="C11" s="25">
        <f t="shared" si="2"/>
        <v>226922</v>
      </c>
      <c r="D11" s="26">
        <f t="shared" si="2"/>
        <v>0</v>
      </c>
      <c r="E11" s="25">
        <f t="shared" si="2"/>
        <v>226922</v>
      </c>
      <c r="F11" s="25">
        <f t="shared" si="2"/>
        <v>0</v>
      </c>
      <c r="G11" s="25">
        <f t="shared" si="2"/>
        <v>226922</v>
      </c>
      <c r="H11" s="25">
        <f t="shared" si="2"/>
        <v>-14266.586139999998</v>
      </c>
    </row>
    <row r="12" spans="1:10" ht="12">
      <c r="A12" s="2" t="s">
        <v>17</v>
      </c>
      <c r="B12" s="25">
        <f t="shared" ref="B12:H12" si="3">B79</f>
        <v>0</v>
      </c>
      <c r="C12" s="25">
        <f t="shared" si="3"/>
        <v>5594143</v>
      </c>
      <c r="D12" s="26">
        <f t="shared" si="3"/>
        <v>0</v>
      </c>
      <c r="E12" s="25">
        <f t="shared" si="3"/>
        <v>5594143</v>
      </c>
      <c r="F12" s="25">
        <f t="shared" si="3"/>
        <v>0</v>
      </c>
      <c r="G12" s="25">
        <f t="shared" si="3"/>
        <v>5594143</v>
      </c>
      <c r="H12" s="25">
        <f t="shared" si="3"/>
        <v>-351703.77040999994</v>
      </c>
    </row>
    <row r="13" spans="1:10" ht="12">
      <c r="A13" s="2" t="s">
        <v>18</v>
      </c>
      <c r="B13" s="25">
        <f t="shared" ref="B13:H13" si="4">B107</f>
        <v>0</v>
      </c>
      <c r="C13" s="25">
        <f t="shared" si="4"/>
        <v>174240</v>
      </c>
      <c r="D13" s="26">
        <f t="shared" si="4"/>
        <v>0</v>
      </c>
      <c r="E13" s="25">
        <f t="shared" si="4"/>
        <v>174240</v>
      </c>
      <c r="F13" s="25">
        <f t="shared" si="4"/>
        <v>0</v>
      </c>
      <c r="G13" s="25">
        <f t="shared" si="4"/>
        <v>174240</v>
      </c>
      <c r="H13" s="25">
        <f t="shared" si="4"/>
        <v>-10954.468800000001</v>
      </c>
    </row>
    <row r="14" spans="1:10" ht="12">
      <c r="A14" s="2" t="s">
        <v>19</v>
      </c>
      <c r="B14" s="25">
        <f t="shared" ref="B14:H14" si="5">B112</f>
        <v>0</v>
      </c>
      <c r="C14" s="25">
        <f t="shared" si="5"/>
        <v>37583</v>
      </c>
      <c r="D14" s="26">
        <f t="shared" si="5"/>
        <v>0</v>
      </c>
      <c r="E14" s="25">
        <f t="shared" si="5"/>
        <v>37583</v>
      </c>
      <c r="F14" s="25">
        <f t="shared" si="5"/>
        <v>0</v>
      </c>
      <c r="G14" s="25">
        <f t="shared" si="5"/>
        <v>37583</v>
      </c>
      <c r="H14" s="25">
        <f t="shared" si="5"/>
        <v>-2362.84321</v>
      </c>
    </row>
    <row r="15" spans="1:10" ht="12">
      <c r="A15" s="2" t="s">
        <v>20</v>
      </c>
      <c r="B15" s="25">
        <f t="shared" ref="B15:H15" si="6">B133</f>
        <v>0</v>
      </c>
      <c r="C15" s="25">
        <f t="shared" si="6"/>
        <v>6778392</v>
      </c>
      <c r="D15" s="26">
        <f t="shared" si="6"/>
        <v>0</v>
      </c>
      <c r="E15" s="25">
        <f t="shared" si="6"/>
        <v>6778392</v>
      </c>
      <c r="F15" s="25">
        <f t="shared" si="6"/>
        <v>-6199790</v>
      </c>
      <c r="G15" s="25">
        <f t="shared" si="6"/>
        <v>578602</v>
      </c>
      <c r="H15" s="25">
        <f t="shared" si="6"/>
        <v>-36376.707739999998</v>
      </c>
    </row>
    <row r="16" spans="1:10" ht="12">
      <c r="A16" s="2" t="s">
        <v>21</v>
      </c>
      <c r="B16" s="25">
        <f t="shared" ref="B16:H16" si="7">B145</f>
        <v>0</v>
      </c>
      <c r="C16" s="25">
        <f t="shared" si="7"/>
        <v>1345654</v>
      </c>
      <c r="D16" s="26">
        <f t="shared" si="7"/>
        <v>0</v>
      </c>
      <c r="E16" s="25">
        <f t="shared" si="7"/>
        <v>1345654</v>
      </c>
      <c r="F16" s="25">
        <f t="shared" si="7"/>
        <v>0</v>
      </c>
      <c r="G16" s="25">
        <f t="shared" si="7"/>
        <v>1345654</v>
      </c>
      <c r="H16" s="25">
        <f t="shared" si="7"/>
        <v>-84601.266980000015</v>
      </c>
    </row>
    <row r="17" spans="1:10" ht="12">
      <c r="A17" s="2" t="s">
        <v>22</v>
      </c>
      <c r="B17" s="25">
        <f t="shared" ref="B17:H17" si="8">B155</f>
        <v>0</v>
      </c>
      <c r="C17" s="25">
        <f t="shared" si="8"/>
        <v>43038</v>
      </c>
      <c r="D17" s="26">
        <f t="shared" si="8"/>
        <v>0</v>
      </c>
      <c r="E17" s="25">
        <f t="shared" si="8"/>
        <v>43038</v>
      </c>
      <c r="F17" s="25">
        <f t="shared" si="8"/>
        <v>0</v>
      </c>
      <c r="G17" s="25">
        <f t="shared" si="8"/>
        <v>43038</v>
      </c>
      <c r="H17" s="25">
        <f t="shared" si="8"/>
        <v>-2705.7990600000003</v>
      </c>
    </row>
    <row r="18" spans="1:10" ht="12">
      <c r="A18" s="2" t="s">
        <v>23</v>
      </c>
      <c r="B18" s="25">
        <f t="shared" ref="B18:H18" si="9">B163</f>
        <v>0</v>
      </c>
      <c r="C18" s="25">
        <f t="shared" si="9"/>
        <v>1070067</v>
      </c>
      <c r="D18" s="26">
        <f t="shared" si="9"/>
        <v>0</v>
      </c>
      <c r="E18" s="25">
        <f t="shared" si="9"/>
        <v>1070067</v>
      </c>
      <c r="F18" s="25">
        <f t="shared" si="9"/>
        <v>-989674</v>
      </c>
      <c r="G18" s="25">
        <f t="shared" si="9"/>
        <v>80393</v>
      </c>
      <c r="H18" s="25">
        <f t="shared" si="9"/>
        <v>-5054.3079099999995</v>
      </c>
    </row>
    <row r="19" spans="1:10" s="16" customFormat="1" ht="12">
      <c r="B19" s="27">
        <f t="shared" ref="B19:H19" si="10">SUM(B9:B18)</f>
        <v>0</v>
      </c>
      <c r="C19" s="27">
        <f t="shared" si="10"/>
        <v>15461166</v>
      </c>
      <c r="D19" s="28">
        <f t="shared" si="10"/>
        <v>0</v>
      </c>
      <c r="E19" s="27">
        <f t="shared" si="10"/>
        <v>15461166</v>
      </c>
      <c r="F19" s="27">
        <f t="shared" si="10"/>
        <v>-7189464</v>
      </c>
      <c r="G19" s="27">
        <f t="shared" si="10"/>
        <v>8271702</v>
      </c>
      <c r="H19" s="27">
        <f t="shared" si="10"/>
        <v>-520041.90473999991</v>
      </c>
      <c r="I19" s="2"/>
      <c r="J19" s="25">
        <v>520000</v>
      </c>
    </row>
    <row r="20" spans="1:10" ht="4.2" customHeight="1">
      <c r="A20" s="29"/>
      <c r="B20" s="29"/>
      <c r="C20" s="29"/>
      <c r="D20" s="29"/>
      <c r="E20" s="29"/>
      <c r="F20" s="29"/>
      <c r="G20" s="29"/>
      <c r="H20" s="29"/>
    </row>
    <row r="21" spans="1:10" ht="12">
      <c r="A21" s="16" t="s">
        <v>24</v>
      </c>
      <c r="B21" s="25"/>
      <c r="C21" s="25"/>
      <c r="D21" s="30"/>
      <c r="E21" s="31"/>
    </row>
    <row r="22" spans="1:10" ht="12">
      <c r="A22" s="2" t="s">
        <v>25</v>
      </c>
      <c r="B22" s="25"/>
      <c r="C22" s="25">
        <v>32146</v>
      </c>
      <c r="D22" s="32"/>
      <c r="E22" s="33">
        <f t="shared" ref="E22:E36" si="11">B22+C22-D22</f>
        <v>32146</v>
      </c>
      <c r="G22" s="34">
        <f>E22+F22</f>
        <v>32146</v>
      </c>
      <c r="H22" s="34">
        <f t="shared" ref="H22:H36" si="12">G22*J$6</f>
        <v>-2021.01902</v>
      </c>
    </row>
    <row r="23" spans="1:10" ht="12">
      <c r="A23" s="2" t="s">
        <v>26</v>
      </c>
      <c r="B23" s="25"/>
      <c r="C23" s="25">
        <v>25631</v>
      </c>
      <c r="D23" s="32"/>
      <c r="E23" s="33">
        <f t="shared" si="11"/>
        <v>25631</v>
      </c>
      <c r="G23" s="34">
        <f t="shared" ref="G23:G36" si="13">E23+F23</f>
        <v>25631</v>
      </c>
      <c r="H23" s="34">
        <f t="shared" si="12"/>
        <v>-1611.4209699999999</v>
      </c>
    </row>
    <row r="24" spans="1:10" ht="12">
      <c r="A24" s="2" t="s">
        <v>27</v>
      </c>
      <c r="B24" s="25"/>
      <c r="C24" s="25">
        <v>3152</v>
      </c>
      <c r="D24" s="32"/>
      <c r="E24" s="33">
        <f t="shared" si="11"/>
        <v>3152</v>
      </c>
      <c r="G24" s="34">
        <f t="shared" si="13"/>
        <v>3152</v>
      </c>
      <c r="H24" s="34">
        <f t="shared" si="12"/>
        <v>-198.16623999999999</v>
      </c>
    </row>
    <row r="25" spans="1:10" ht="12">
      <c r="A25" s="2" t="s">
        <v>28</v>
      </c>
      <c r="B25" s="25"/>
      <c r="C25" s="25">
        <v>1916</v>
      </c>
      <c r="D25" s="32"/>
      <c r="E25" s="33">
        <f t="shared" si="11"/>
        <v>1916</v>
      </c>
      <c r="G25" s="34">
        <f t="shared" si="13"/>
        <v>1916</v>
      </c>
      <c r="H25" s="34">
        <f t="shared" si="12"/>
        <v>-120.45891999999999</v>
      </c>
    </row>
    <row r="26" spans="1:10" ht="12">
      <c r="A26" s="2" t="s">
        <v>29</v>
      </c>
      <c r="B26" s="25"/>
      <c r="C26" s="25">
        <v>20</v>
      </c>
      <c r="D26" s="32"/>
      <c r="E26" s="33">
        <f t="shared" si="11"/>
        <v>20</v>
      </c>
      <c r="G26" s="34">
        <f t="shared" si="13"/>
        <v>20</v>
      </c>
      <c r="H26" s="34">
        <f t="shared" si="12"/>
        <v>-1.2573999999999999</v>
      </c>
    </row>
    <row r="27" spans="1:10" ht="12">
      <c r="A27" s="2" t="s">
        <v>30</v>
      </c>
      <c r="B27" s="25"/>
      <c r="C27" s="25">
        <v>8506</v>
      </c>
      <c r="D27" s="32"/>
      <c r="E27" s="33">
        <f t="shared" si="11"/>
        <v>8506</v>
      </c>
      <c r="G27" s="34">
        <f t="shared" si="13"/>
        <v>8506</v>
      </c>
      <c r="H27" s="34">
        <f t="shared" si="12"/>
        <v>-534.77221999999995</v>
      </c>
    </row>
    <row r="28" spans="1:10" ht="12">
      <c r="A28" s="2" t="s">
        <v>31</v>
      </c>
      <c r="B28" s="25"/>
      <c r="C28" s="25">
        <v>4864</v>
      </c>
      <c r="D28" s="32"/>
      <c r="E28" s="33">
        <f t="shared" si="11"/>
        <v>4864</v>
      </c>
      <c r="G28" s="34">
        <f t="shared" si="13"/>
        <v>4864</v>
      </c>
      <c r="H28" s="34">
        <f t="shared" si="12"/>
        <v>-305.79967999999997</v>
      </c>
    </row>
    <row r="29" spans="1:10" ht="12">
      <c r="A29" s="2" t="s">
        <v>32</v>
      </c>
      <c r="B29" s="25"/>
      <c r="C29" s="25">
        <v>1115</v>
      </c>
      <c r="D29" s="32"/>
      <c r="E29" s="33">
        <f t="shared" si="11"/>
        <v>1115</v>
      </c>
      <c r="G29" s="34">
        <f t="shared" si="13"/>
        <v>1115</v>
      </c>
      <c r="H29" s="34">
        <f t="shared" si="12"/>
        <v>-70.100049999999996</v>
      </c>
    </row>
    <row r="30" spans="1:10" ht="12">
      <c r="A30" s="2" t="s">
        <v>33</v>
      </c>
      <c r="B30" s="25"/>
      <c r="C30" s="25">
        <v>6948</v>
      </c>
      <c r="D30" s="32"/>
      <c r="E30" s="33">
        <f t="shared" si="11"/>
        <v>6948</v>
      </c>
      <c r="G30" s="34">
        <f t="shared" si="13"/>
        <v>6948</v>
      </c>
      <c r="H30" s="34">
        <f t="shared" si="12"/>
        <v>-436.82075999999995</v>
      </c>
    </row>
    <row r="31" spans="1:10" ht="12">
      <c r="A31" s="2" t="s">
        <v>34</v>
      </c>
      <c r="B31" s="25"/>
      <c r="C31" s="25">
        <v>1659</v>
      </c>
      <c r="D31" s="32"/>
      <c r="E31" s="33">
        <f t="shared" si="11"/>
        <v>1659</v>
      </c>
      <c r="G31" s="34">
        <f t="shared" si="13"/>
        <v>1659</v>
      </c>
      <c r="H31" s="34">
        <f t="shared" si="12"/>
        <v>-104.30132999999999</v>
      </c>
    </row>
    <row r="32" spans="1:10" ht="12">
      <c r="A32" s="2" t="s">
        <v>35</v>
      </c>
      <c r="B32" s="25"/>
      <c r="C32" s="25">
        <v>15969</v>
      </c>
      <c r="D32" s="32"/>
      <c r="E32" s="33">
        <f t="shared" si="11"/>
        <v>15969</v>
      </c>
      <c r="G32" s="34">
        <f t="shared" si="13"/>
        <v>15969</v>
      </c>
      <c r="H32" s="34">
        <f t="shared" si="12"/>
        <v>-1003.9710299999999</v>
      </c>
    </row>
    <row r="33" spans="1:11" ht="12">
      <c r="A33" s="2" t="s">
        <v>36</v>
      </c>
      <c r="B33" s="25"/>
      <c r="C33" s="25">
        <v>1064</v>
      </c>
      <c r="D33" s="32"/>
      <c r="E33" s="33">
        <f t="shared" si="11"/>
        <v>1064</v>
      </c>
      <c r="G33" s="34">
        <f t="shared" si="13"/>
        <v>1064</v>
      </c>
      <c r="H33" s="34">
        <f t="shared" si="12"/>
        <v>-66.893679999999989</v>
      </c>
    </row>
    <row r="34" spans="1:11" ht="12">
      <c r="A34" s="2" t="s">
        <v>37</v>
      </c>
      <c r="B34" s="25"/>
      <c r="C34" s="25">
        <v>52562</v>
      </c>
      <c r="D34" s="32"/>
      <c r="E34" s="33">
        <f t="shared" si="11"/>
        <v>52562</v>
      </c>
      <c r="G34" s="34">
        <f t="shared" si="13"/>
        <v>52562</v>
      </c>
      <c r="H34" s="34">
        <f t="shared" si="12"/>
        <v>-3304.5729399999996</v>
      </c>
    </row>
    <row r="35" spans="1:11" ht="12">
      <c r="A35" s="2" t="s">
        <v>38</v>
      </c>
      <c r="B35" s="25"/>
      <c r="C35" s="25">
        <v>24591</v>
      </c>
      <c r="D35" s="32"/>
      <c r="E35" s="33">
        <f t="shared" si="11"/>
        <v>24591</v>
      </c>
      <c r="G35" s="34">
        <f t="shared" si="13"/>
        <v>24591</v>
      </c>
      <c r="H35" s="34">
        <f t="shared" si="12"/>
        <v>-1546.0361699999999</v>
      </c>
    </row>
    <row r="36" spans="1:11" ht="12">
      <c r="A36" s="2" t="s">
        <v>39</v>
      </c>
      <c r="B36" s="25"/>
      <c r="C36" s="25">
        <v>10984</v>
      </c>
      <c r="D36" s="32"/>
      <c r="E36" s="33">
        <f t="shared" si="11"/>
        <v>10984</v>
      </c>
      <c r="G36" s="34">
        <f t="shared" si="13"/>
        <v>10984</v>
      </c>
      <c r="H36" s="34">
        <f t="shared" si="12"/>
        <v>-690.56407999999999</v>
      </c>
    </row>
    <row r="37" spans="1:11" s="16" customFormat="1" ht="12">
      <c r="B37" s="25"/>
      <c r="C37" s="27">
        <f t="shared" ref="C37:H37" si="14">SUM(C22:C36)</f>
        <v>191127</v>
      </c>
      <c r="D37" s="28">
        <f>SUM(D22:D36)</f>
        <v>0</v>
      </c>
      <c r="E37" s="27">
        <f t="shared" si="14"/>
        <v>191127</v>
      </c>
      <c r="F37" s="27">
        <f t="shared" si="14"/>
        <v>0</v>
      </c>
      <c r="G37" s="27">
        <f t="shared" si="14"/>
        <v>191127</v>
      </c>
      <c r="H37" s="27">
        <f t="shared" si="14"/>
        <v>-12016.154489999999</v>
      </c>
      <c r="J37" s="2"/>
    </row>
    <row r="38" spans="1:11" ht="4.2" customHeight="1">
      <c r="A38" s="29"/>
      <c r="B38" s="29"/>
      <c r="C38" s="29"/>
      <c r="D38" s="29"/>
      <c r="E38" s="29"/>
      <c r="F38" s="29"/>
      <c r="G38" s="29"/>
      <c r="H38" s="29"/>
    </row>
    <row r="39" spans="1:11" ht="12">
      <c r="A39" s="16" t="s">
        <v>16</v>
      </c>
      <c r="B39" s="25"/>
      <c r="C39" s="25"/>
      <c r="D39" s="35"/>
      <c r="E39" s="31"/>
    </row>
    <row r="40" spans="1:11" ht="12">
      <c r="A40" s="2" t="s">
        <v>40</v>
      </c>
      <c r="B40" s="25"/>
      <c r="C40" s="25">
        <v>5705</v>
      </c>
      <c r="D40" s="35"/>
      <c r="E40" s="33">
        <f t="shared" ref="E40:E62" si="15">B40+C40-D40</f>
        <v>5705</v>
      </c>
      <c r="G40" s="34">
        <f t="shared" ref="G40:G103" si="16">E40+F40</f>
        <v>5705</v>
      </c>
      <c r="H40" s="34">
        <f t="shared" ref="H40:H62" si="17">G40*J$6</f>
        <v>-358.67334999999997</v>
      </c>
    </row>
    <row r="41" spans="1:11" ht="12">
      <c r="A41" s="2" t="s">
        <v>41</v>
      </c>
      <c r="B41" s="25"/>
      <c r="C41" s="25">
        <v>765</v>
      </c>
      <c r="D41" s="35"/>
      <c r="E41" s="33">
        <f t="shared" si="15"/>
        <v>765</v>
      </c>
      <c r="G41" s="34">
        <f t="shared" si="16"/>
        <v>765</v>
      </c>
      <c r="H41" s="34">
        <f t="shared" si="17"/>
        <v>-48.095549999999996</v>
      </c>
    </row>
    <row r="42" spans="1:11" ht="12">
      <c r="A42" s="2" t="s">
        <v>42</v>
      </c>
      <c r="B42" s="25"/>
      <c r="C42" s="25">
        <v>2212</v>
      </c>
      <c r="D42" s="35"/>
      <c r="E42" s="33">
        <f t="shared" si="15"/>
        <v>2212</v>
      </c>
      <c r="G42" s="34">
        <f t="shared" si="16"/>
        <v>2212</v>
      </c>
      <c r="H42" s="34">
        <f t="shared" si="17"/>
        <v>-139.06843999999998</v>
      </c>
    </row>
    <row r="43" spans="1:11" ht="12">
      <c r="A43" s="2" t="s">
        <v>43</v>
      </c>
      <c r="B43" s="25"/>
      <c r="C43" s="25">
        <v>14949</v>
      </c>
      <c r="D43" s="35"/>
      <c r="E43" s="33">
        <f t="shared" si="15"/>
        <v>14949</v>
      </c>
      <c r="G43" s="34">
        <f t="shared" si="16"/>
        <v>14949</v>
      </c>
      <c r="H43" s="34">
        <f t="shared" si="17"/>
        <v>-939.84362999999996</v>
      </c>
    </row>
    <row r="44" spans="1:11" ht="12">
      <c r="A44" s="2" t="s">
        <v>44</v>
      </c>
      <c r="B44" s="25"/>
      <c r="C44" s="25">
        <v>262</v>
      </c>
      <c r="D44" s="35"/>
      <c r="E44" s="33">
        <f t="shared" si="15"/>
        <v>262</v>
      </c>
      <c r="G44" s="34">
        <f t="shared" si="16"/>
        <v>262</v>
      </c>
      <c r="H44" s="34">
        <f t="shared" si="17"/>
        <v>-16.47194</v>
      </c>
    </row>
    <row r="45" spans="1:11" ht="12">
      <c r="A45" s="2" t="s">
        <v>45</v>
      </c>
      <c r="B45" s="25"/>
      <c r="C45" s="25">
        <v>236</v>
      </c>
      <c r="D45" s="35"/>
      <c r="E45" s="33">
        <f t="shared" si="15"/>
        <v>236</v>
      </c>
      <c r="G45" s="34">
        <f t="shared" si="16"/>
        <v>236</v>
      </c>
      <c r="H45" s="34">
        <f t="shared" si="17"/>
        <v>-14.837319999999998</v>
      </c>
    </row>
    <row r="46" spans="1:11" ht="12">
      <c r="A46" s="2" t="s">
        <v>46</v>
      </c>
      <c r="B46" s="25"/>
      <c r="C46" s="25">
        <v>717</v>
      </c>
      <c r="D46" s="35"/>
      <c r="E46" s="33">
        <f t="shared" si="15"/>
        <v>717</v>
      </c>
      <c r="G46" s="34">
        <f t="shared" si="16"/>
        <v>717</v>
      </c>
      <c r="H46" s="34">
        <f t="shared" si="17"/>
        <v>-45.077789999999993</v>
      </c>
    </row>
    <row r="47" spans="1:11" ht="12">
      <c r="A47" s="2" t="s">
        <v>47</v>
      </c>
      <c r="B47" s="25"/>
      <c r="C47" s="25">
        <v>206</v>
      </c>
      <c r="D47" s="35"/>
      <c r="E47" s="33">
        <f t="shared" si="15"/>
        <v>206</v>
      </c>
      <c r="G47" s="34">
        <f t="shared" si="16"/>
        <v>206</v>
      </c>
      <c r="H47" s="34">
        <f t="shared" si="17"/>
        <v>-12.951219999999999</v>
      </c>
    </row>
    <row r="48" spans="1:11" s="36" customFormat="1" ht="12">
      <c r="A48" s="2" t="s">
        <v>48</v>
      </c>
      <c r="B48" s="25"/>
      <c r="C48" s="25">
        <v>5848</v>
      </c>
      <c r="D48" s="35"/>
      <c r="E48" s="33">
        <f t="shared" si="15"/>
        <v>5848</v>
      </c>
      <c r="F48" s="2"/>
      <c r="G48" s="34">
        <f t="shared" si="16"/>
        <v>5848</v>
      </c>
      <c r="H48" s="34">
        <f t="shared" si="17"/>
        <v>-367.66375999999997</v>
      </c>
      <c r="I48" s="2"/>
      <c r="J48" s="2"/>
      <c r="K48" s="2"/>
    </row>
    <row r="49" spans="1:11" s="36" customFormat="1" ht="12">
      <c r="A49" s="2" t="s">
        <v>49</v>
      </c>
      <c r="B49" s="25"/>
      <c r="C49" s="25">
        <v>742</v>
      </c>
      <c r="D49" s="35"/>
      <c r="E49" s="33">
        <f t="shared" si="15"/>
        <v>742</v>
      </c>
      <c r="F49" s="2"/>
      <c r="G49" s="34">
        <f t="shared" si="16"/>
        <v>742</v>
      </c>
      <c r="H49" s="34">
        <f t="shared" si="17"/>
        <v>-46.649539999999995</v>
      </c>
      <c r="I49" s="2"/>
      <c r="J49" s="2"/>
      <c r="K49" s="2"/>
    </row>
    <row r="50" spans="1:11" s="36" customFormat="1" ht="12">
      <c r="A50" s="2" t="s">
        <v>50</v>
      </c>
      <c r="B50" s="25"/>
      <c r="C50" s="25">
        <v>40477</v>
      </c>
      <c r="D50" s="35"/>
      <c r="E50" s="33">
        <f t="shared" si="15"/>
        <v>40477</v>
      </c>
      <c r="F50" s="2"/>
      <c r="G50" s="34">
        <f t="shared" si="16"/>
        <v>40477</v>
      </c>
      <c r="H50" s="34">
        <f t="shared" si="17"/>
        <v>-2544.78899</v>
      </c>
      <c r="I50" s="2"/>
      <c r="J50" s="2"/>
      <c r="K50" s="2"/>
    </row>
    <row r="51" spans="1:11" s="36" customFormat="1" ht="12">
      <c r="A51" s="2" t="s">
        <v>51</v>
      </c>
      <c r="B51" s="25"/>
      <c r="C51" s="25">
        <v>772</v>
      </c>
      <c r="D51" s="35"/>
      <c r="E51" s="33">
        <f t="shared" si="15"/>
        <v>772</v>
      </c>
      <c r="F51" s="2"/>
      <c r="G51" s="34">
        <f t="shared" si="16"/>
        <v>772</v>
      </c>
      <c r="H51" s="34">
        <f t="shared" si="17"/>
        <v>-48.535639999999994</v>
      </c>
      <c r="I51" s="2"/>
      <c r="J51" s="2"/>
      <c r="K51" s="2"/>
    </row>
    <row r="52" spans="1:11" s="36" customFormat="1" ht="12">
      <c r="A52" s="2" t="s">
        <v>52</v>
      </c>
      <c r="B52" s="25"/>
      <c r="C52" s="25">
        <v>20545</v>
      </c>
      <c r="D52" s="35"/>
      <c r="E52" s="33">
        <f t="shared" si="15"/>
        <v>20545</v>
      </c>
      <c r="F52" s="2"/>
      <c r="G52" s="34">
        <f t="shared" si="16"/>
        <v>20545</v>
      </c>
      <c r="H52" s="34">
        <f t="shared" si="17"/>
        <v>-1291.6641499999998</v>
      </c>
      <c r="I52" s="2"/>
      <c r="J52" s="2"/>
      <c r="K52" s="2"/>
    </row>
    <row r="53" spans="1:11" s="36" customFormat="1" ht="12">
      <c r="A53" s="2" t="s">
        <v>53</v>
      </c>
      <c r="B53" s="25"/>
      <c r="C53" s="25">
        <v>255</v>
      </c>
      <c r="D53" s="35"/>
      <c r="E53" s="33">
        <f t="shared" si="15"/>
        <v>255</v>
      </c>
      <c r="F53" s="2"/>
      <c r="G53" s="34">
        <f t="shared" si="16"/>
        <v>255</v>
      </c>
      <c r="H53" s="34">
        <f t="shared" si="17"/>
        <v>-16.031849999999999</v>
      </c>
      <c r="I53" s="2"/>
      <c r="J53" s="2"/>
      <c r="K53" s="2"/>
    </row>
    <row r="54" spans="1:11" s="36" customFormat="1" ht="12">
      <c r="A54" s="2" t="s">
        <v>54</v>
      </c>
      <c r="B54" s="25"/>
      <c r="C54" s="25">
        <v>236</v>
      </c>
      <c r="D54" s="35"/>
      <c r="E54" s="33">
        <f t="shared" si="15"/>
        <v>236</v>
      </c>
      <c r="F54" s="2"/>
      <c r="G54" s="34">
        <f t="shared" si="16"/>
        <v>236</v>
      </c>
      <c r="H54" s="34">
        <f t="shared" si="17"/>
        <v>-14.837319999999998</v>
      </c>
      <c r="I54" s="2"/>
      <c r="J54" s="2"/>
      <c r="K54" s="2"/>
    </row>
    <row r="55" spans="1:11" s="36" customFormat="1" ht="12">
      <c r="A55" s="2" t="s">
        <v>55</v>
      </c>
      <c r="B55" s="25"/>
      <c r="C55" s="25">
        <v>112319</v>
      </c>
      <c r="D55" s="35"/>
      <c r="E55" s="33">
        <f t="shared" si="15"/>
        <v>112319</v>
      </c>
      <c r="F55" s="2"/>
      <c r="G55" s="34">
        <f t="shared" si="16"/>
        <v>112319</v>
      </c>
      <c r="H55" s="34">
        <f t="shared" si="17"/>
        <v>-7061.4955299999992</v>
      </c>
      <c r="I55" s="2"/>
      <c r="J55" s="2"/>
      <c r="K55" s="2"/>
    </row>
    <row r="56" spans="1:11" s="36" customFormat="1" ht="12">
      <c r="A56" s="2" t="s">
        <v>56</v>
      </c>
      <c r="B56" s="25"/>
      <c r="C56" s="25">
        <v>1318</v>
      </c>
      <c r="D56" s="35"/>
      <c r="E56" s="33">
        <f t="shared" si="15"/>
        <v>1318</v>
      </c>
      <c r="F56" s="2"/>
      <c r="G56" s="34">
        <f t="shared" si="16"/>
        <v>1318</v>
      </c>
      <c r="H56" s="34">
        <f t="shared" si="17"/>
        <v>-82.862659999999991</v>
      </c>
      <c r="I56" s="2"/>
      <c r="J56" s="2"/>
      <c r="K56" s="2"/>
    </row>
    <row r="57" spans="1:11" s="36" customFormat="1" ht="12">
      <c r="A57" s="2" t="s">
        <v>57</v>
      </c>
      <c r="B57" s="25"/>
      <c r="C57" s="25">
        <v>3963</v>
      </c>
      <c r="D57" s="35"/>
      <c r="E57" s="33">
        <f t="shared" si="15"/>
        <v>3963</v>
      </c>
      <c r="F57" s="2"/>
      <c r="G57" s="34">
        <f t="shared" si="16"/>
        <v>3963</v>
      </c>
      <c r="H57" s="34">
        <f t="shared" si="17"/>
        <v>-249.15380999999999</v>
      </c>
      <c r="I57" s="2"/>
      <c r="J57" s="2"/>
      <c r="K57" s="2"/>
    </row>
    <row r="58" spans="1:11" s="36" customFormat="1" ht="12">
      <c r="A58" s="2" t="s">
        <v>58</v>
      </c>
      <c r="B58" s="25"/>
      <c r="C58" s="25">
        <v>1080</v>
      </c>
      <c r="D58" s="35"/>
      <c r="E58" s="33">
        <f t="shared" si="15"/>
        <v>1080</v>
      </c>
      <c r="F58" s="2"/>
      <c r="G58" s="34">
        <f t="shared" si="16"/>
        <v>1080</v>
      </c>
      <c r="H58" s="34">
        <f t="shared" si="17"/>
        <v>-67.899599999999992</v>
      </c>
      <c r="I58" s="2"/>
      <c r="J58" s="2"/>
      <c r="K58" s="2"/>
    </row>
    <row r="59" spans="1:11" s="36" customFormat="1" ht="12">
      <c r="A59" s="2" t="s">
        <v>59</v>
      </c>
      <c r="B59" s="25"/>
      <c r="C59" s="25">
        <v>8874</v>
      </c>
      <c r="D59" s="35"/>
      <c r="E59" s="33">
        <f t="shared" si="15"/>
        <v>8874</v>
      </c>
      <c r="F59" s="2"/>
      <c r="G59" s="34">
        <f t="shared" si="16"/>
        <v>8874</v>
      </c>
      <c r="H59" s="34">
        <f t="shared" si="17"/>
        <v>-557.90837999999997</v>
      </c>
      <c r="I59" s="2"/>
      <c r="J59" s="2"/>
      <c r="K59" s="2"/>
    </row>
    <row r="60" spans="1:11" s="36" customFormat="1" ht="12">
      <c r="A60" s="2" t="s">
        <v>60</v>
      </c>
      <c r="B60" s="25"/>
      <c r="C60" s="25">
        <v>2635</v>
      </c>
      <c r="D60" s="35"/>
      <c r="E60" s="33">
        <f t="shared" si="15"/>
        <v>2635</v>
      </c>
      <c r="F60" s="2"/>
      <c r="G60" s="34">
        <f t="shared" si="16"/>
        <v>2635</v>
      </c>
      <c r="H60" s="34">
        <f t="shared" si="17"/>
        <v>-165.66244999999998</v>
      </c>
      <c r="I60" s="2"/>
      <c r="J60" s="2"/>
      <c r="K60" s="2"/>
    </row>
    <row r="61" spans="1:11" s="36" customFormat="1" ht="12">
      <c r="A61" s="2" t="s">
        <v>61</v>
      </c>
      <c r="B61" s="25"/>
      <c r="C61" s="25">
        <v>1382</v>
      </c>
      <c r="D61" s="35"/>
      <c r="E61" s="33">
        <f t="shared" si="15"/>
        <v>1382</v>
      </c>
      <c r="F61" s="2"/>
      <c r="G61" s="34">
        <f t="shared" si="16"/>
        <v>1382</v>
      </c>
      <c r="H61" s="34">
        <f t="shared" si="17"/>
        <v>-86.88633999999999</v>
      </c>
      <c r="I61" s="2"/>
      <c r="J61" s="2"/>
      <c r="K61" s="2"/>
    </row>
    <row r="62" spans="1:11" s="36" customFormat="1" ht="12">
      <c r="A62" s="2" t="s">
        <v>62</v>
      </c>
      <c r="B62" s="25"/>
      <c r="C62" s="25">
        <v>1424</v>
      </c>
      <c r="D62" s="35"/>
      <c r="E62" s="33">
        <f t="shared" si="15"/>
        <v>1424</v>
      </c>
      <c r="F62" s="2"/>
      <c r="G62" s="34">
        <f t="shared" si="16"/>
        <v>1424</v>
      </c>
      <c r="H62" s="34">
        <f t="shared" si="17"/>
        <v>-89.526879999999991</v>
      </c>
      <c r="I62" s="2"/>
      <c r="J62" s="2"/>
      <c r="K62" s="2"/>
    </row>
    <row r="63" spans="1:11" s="16" customFormat="1" ht="12">
      <c r="B63" s="25"/>
      <c r="C63" s="27">
        <f t="shared" ref="C63:H63" si="18">SUM(C40:C62)</f>
        <v>226922</v>
      </c>
      <c r="D63" s="28">
        <f t="shared" si="18"/>
        <v>0</v>
      </c>
      <c r="E63" s="27">
        <f t="shared" si="18"/>
        <v>226922</v>
      </c>
      <c r="F63" s="27">
        <f t="shared" si="18"/>
        <v>0</v>
      </c>
      <c r="G63" s="27">
        <f t="shared" si="18"/>
        <v>226922</v>
      </c>
      <c r="H63" s="27">
        <f t="shared" si="18"/>
        <v>-14266.586139999998</v>
      </c>
      <c r="I63" s="37"/>
      <c r="J63" s="37"/>
      <c r="K63" s="37"/>
    </row>
    <row r="64" spans="1:11" ht="4.2" customHeight="1">
      <c r="A64" s="29"/>
      <c r="B64" s="29"/>
      <c r="C64" s="29"/>
      <c r="D64" s="29"/>
      <c r="E64" s="29"/>
      <c r="F64" s="29"/>
      <c r="G64" s="29"/>
      <c r="H64" s="29"/>
    </row>
    <row r="65" spans="1:10" ht="12">
      <c r="A65" s="16" t="s">
        <v>63</v>
      </c>
      <c r="B65" s="25"/>
      <c r="C65" s="25"/>
      <c r="D65" s="26"/>
      <c r="E65" s="31"/>
      <c r="G65" s="34"/>
    </row>
    <row r="66" spans="1:10" ht="12">
      <c r="A66" s="2" t="s">
        <v>64</v>
      </c>
      <c r="B66" s="25"/>
      <c r="C66" s="37">
        <v>156811</v>
      </c>
      <c r="D66" s="26"/>
      <c r="E66" s="33">
        <f t="shared" ref="E66:E78" si="19">B66+C66-D66</f>
        <v>156811</v>
      </c>
      <c r="G66" s="34">
        <f t="shared" si="16"/>
        <v>156811</v>
      </c>
      <c r="H66" s="34">
        <f t="shared" ref="H66:H78" si="20">G66*J$6</f>
        <v>-9858.7075699999987</v>
      </c>
    </row>
    <row r="67" spans="1:10" ht="12">
      <c r="A67" s="2" t="s">
        <v>65</v>
      </c>
      <c r="B67" s="25"/>
      <c r="C67" s="37">
        <v>2511</v>
      </c>
      <c r="D67" s="26"/>
      <c r="E67" s="33">
        <f t="shared" si="19"/>
        <v>2511</v>
      </c>
      <c r="G67" s="34">
        <f t="shared" si="16"/>
        <v>2511</v>
      </c>
      <c r="H67" s="34">
        <f t="shared" si="20"/>
        <v>-157.86657</v>
      </c>
    </row>
    <row r="68" spans="1:10" ht="12">
      <c r="A68" s="2" t="s">
        <v>66</v>
      </c>
      <c r="B68" s="25"/>
      <c r="C68" s="37">
        <v>17843</v>
      </c>
      <c r="D68" s="26"/>
      <c r="E68" s="33">
        <f t="shared" si="19"/>
        <v>17843</v>
      </c>
      <c r="G68" s="34">
        <f t="shared" si="16"/>
        <v>17843</v>
      </c>
      <c r="H68" s="34">
        <f t="shared" si="20"/>
        <v>-1121.7894099999999</v>
      </c>
    </row>
    <row r="69" spans="1:10" ht="12">
      <c r="A69" s="2" t="s">
        <v>67</v>
      </c>
      <c r="B69" s="25"/>
      <c r="C69" s="37">
        <v>19336</v>
      </c>
      <c r="D69" s="26"/>
      <c r="E69" s="33">
        <f t="shared" si="19"/>
        <v>19336</v>
      </c>
      <c r="G69" s="34">
        <f t="shared" si="16"/>
        <v>19336</v>
      </c>
      <c r="H69" s="34">
        <f t="shared" si="20"/>
        <v>-1215.6543199999999</v>
      </c>
    </row>
    <row r="70" spans="1:10" ht="12">
      <c r="A70" s="2" t="s">
        <v>68</v>
      </c>
      <c r="B70" s="25"/>
      <c r="C70" s="37">
        <v>1864</v>
      </c>
      <c r="D70" s="26"/>
      <c r="E70" s="33">
        <f t="shared" si="19"/>
        <v>1864</v>
      </c>
      <c r="G70" s="34">
        <f t="shared" si="16"/>
        <v>1864</v>
      </c>
      <c r="H70" s="34">
        <f t="shared" si="20"/>
        <v>-117.18968</v>
      </c>
    </row>
    <row r="71" spans="1:10" ht="12">
      <c r="A71" s="2" t="s">
        <v>69</v>
      </c>
      <c r="B71" s="25"/>
      <c r="C71" s="37">
        <v>4457802</v>
      </c>
      <c r="D71" s="26"/>
      <c r="E71" s="33">
        <f t="shared" si="19"/>
        <v>4457802</v>
      </c>
      <c r="G71" s="34">
        <f t="shared" si="16"/>
        <v>4457802</v>
      </c>
      <c r="H71" s="34">
        <f t="shared" si="20"/>
        <v>-280262.01173999999</v>
      </c>
    </row>
    <row r="72" spans="1:10" ht="12" hidden="1">
      <c r="A72" s="2" t="s">
        <v>70</v>
      </c>
      <c r="B72" s="25"/>
      <c r="C72" s="37">
        <v>0</v>
      </c>
      <c r="D72" s="26"/>
      <c r="E72" s="33">
        <f t="shared" si="19"/>
        <v>0</v>
      </c>
      <c r="G72" s="34">
        <f t="shared" si="16"/>
        <v>0</v>
      </c>
      <c r="H72" s="34">
        <f t="shared" si="20"/>
        <v>0</v>
      </c>
    </row>
    <row r="73" spans="1:10" ht="12">
      <c r="A73" s="2" t="s">
        <v>71</v>
      </c>
      <c r="B73" s="25"/>
      <c r="C73" s="37">
        <v>81735</v>
      </c>
      <c r="D73" s="26"/>
      <c r="E73" s="33">
        <f t="shared" si="19"/>
        <v>81735</v>
      </c>
      <c r="G73" s="34">
        <f t="shared" si="16"/>
        <v>81735</v>
      </c>
      <c r="H73" s="34">
        <f t="shared" si="20"/>
        <v>-5138.6794499999996</v>
      </c>
    </row>
    <row r="74" spans="1:10" ht="12">
      <c r="A74" s="2" t="s">
        <v>72</v>
      </c>
      <c r="B74" s="25"/>
      <c r="C74" s="37">
        <v>9200</v>
      </c>
      <c r="D74" s="26"/>
      <c r="E74" s="33">
        <f t="shared" si="19"/>
        <v>9200</v>
      </c>
      <c r="G74" s="34">
        <f t="shared" si="16"/>
        <v>9200</v>
      </c>
      <c r="H74" s="34">
        <f t="shared" si="20"/>
        <v>-578.404</v>
      </c>
    </row>
    <row r="75" spans="1:10" ht="12">
      <c r="A75" s="2" t="s">
        <v>73</v>
      </c>
      <c r="B75" s="25"/>
      <c r="C75" s="37">
        <v>838650</v>
      </c>
      <c r="D75" s="26"/>
      <c r="E75" s="33">
        <f t="shared" si="19"/>
        <v>838650</v>
      </c>
      <c r="G75" s="34">
        <f t="shared" si="16"/>
        <v>838650</v>
      </c>
      <c r="H75" s="34">
        <f t="shared" si="20"/>
        <v>-52725.925499999998</v>
      </c>
    </row>
    <row r="76" spans="1:10" ht="12">
      <c r="A76" s="2" t="s">
        <v>74</v>
      </c>
      <c r="B76" s="25"/>
      <c r="C76" s="37">
        <v>2390</v>
      </c>
      <c r="D76" s="26"/>
      <c r="E76" s="33">
        <f t="shared" si="19"/>
        <v>2390</v>
      </c>
      <c r="G76" s="34">
        <f t="shared" si="16"/>
        <v>2390</v>
      </c>
      <c r="H76" s="34">
        <f t="shared" si="20"/>
        <v>-150.2593</v>
      </c>
    </row>
    <row r="77" spans="1:10" ht="12">
      <c r="A77" s="2" t="s">
        <v>75</v>
      </c>
      <c r="B77" s="25"/>
      <c r="C77" s="37">
        <v>948</v>
      </c>
      <c r="D77" s="26"/>
      <c r="E77" s="33">
        <f t="shared" si="19"/>
        <v>948</v>
      </c>
      <c r="G77" s="34">
        <f t="shared" si="16"/>
        <v>948</v>
      </c>
      <c r="H77" s="34">
        <f t="shared" si="20"/>
        <v>-59.600759999999994</v>
      </c>
    </row>
    <row r="78" spans="1:10" ht="12">
      <c r="A78" s="2" t="s">
        <v>76</v>
      </c>
      <c r="B78" s="25"/>
      <c r="C78" s="37">
        <v>5053</v>
      </c>
      <c r="D78" s="26"/>
      <c r="E78" s="33">
        <f t="shared" si="19"/>
        <v>5053</v>
      </c>
      <c r="G78" s="34">
        <f t="shared" si="16"/>
        <v>5053</v>
      </c>
      <c r="H78" s="34">
        <f t="shared" si="20"/>
        <v>-317.68210999999997</v>
      </c>
    </row>
    <row r="79" spans="1:10" s="16" customFormat="1" ht="12">
      <c r="B79" s="25"/>
      <c r="C79" s="27">
        <f t="shared" ref="C79:H79" si="21">SUM(C66:C78)</f>
        <v>5594143</v>
      </c>
      <c r="D79" s="28">
        <f t="shared" si="21"/>
        <v>0</v>
      </c>
      <c r="E79" s="27">
        <f t="shared" si="21"/>
        <v>5594143</v>
      </c>
      <c r="F79" s="27">
        <f t="shared" si="21"/>
        <v>0</v>
      </c>
      <c r="G79" s="27">
        <f t="shared" si="21"/>
        <v>5594143</v>
      </c>
      <c r="H79" s="27">
        <f t="shared" si="21"/>
        <v>-351703.77040999994</v>
      </c>
      <c r="J79" s="2"/>
    </row>
    <row r="80" spans="1:10" ht="4.2" customHeight="1">
      <c r="A80" s="29"/>
      <c r="B80" s="29"/>
      <c r="C80" s="29"/>
      <c r="D80" s="29"/>
      <c r="E80" s="29"/>
      <c r="F80" s="29"/>
      <c r="G80" s="29"/>
      <c r="H80" s="29"/>
    </row>
    <row r="81" spans="1:10" ht="12" hidden="1">
      <c r="A81" s="16" t="s">
        <v>77</v>
      </c>
      <c r="B81" s="25"/>
      <c r="C81" s="25"/>
      <c r="D81" s="26"/>
      <c r="E81" s="31"/>
      <c r="G81" s="34"/>
    </row>
    <row r="82" spans="1:10" ht="12" hidden="1">
      <c r="A82" s="2" t="s">
        <v>78</v>
      </c>
      <c r="B82" s="25"/>
      <c r="C82" s="37">
        <v>306947</v>
      </c>
      <c r="D82" s="26"/>
      <c r="E82" s="33">
        <f t="shared" ref="E82:E93" si="22">B82+C82-D82</f>
        <v>306947</v>
      </c>
      <c r="G82" s="34">
        <f t="shared" si="16"/>
        <v>306947</v>
      </c>
      <c r="H82" s="34">
        <f t="shared" ref="H82:H93" si="23">G82*J$6</f>
        <v>-19297.757889999997</v>
      </c>
    </row>
    <row r="83" spans="1:10" ht="12" hidden="1">
      <c r="A83" s="2" t="s">
        <v>79</v>
      </c>
      <c r="B83" s="25"/>
      <c r="C83" s="37">
        <v>97761</v>
      </c>
      <c r="D83" s="26"/>
      <c r="E83" s="33">
        <f t="shared" si="22"/>
        <v>97761</v>
      </c>
      <c r="G83" s="34">
        <f t="shared" si="16"/>
        <v>97761</v>
      </c>
      <c r="H83" s="34">
        <f t="shared" si="23"/>
        <v>-6146.2340699999995</v>
      </c>
    </row>
    <row r="84" spans="1:10" ht="12" hidden="1">
      <c r="A84" s="2" t="s">
        <v>80</v>
      </c>
      <c r="B84" s="25"/>
      <c r="C84" s="37">
        <v>407704</v>
      </c>
      <c r="D84" s="26"/>
      <c r="E84" s="33">
        <f t="shared" si="22"/>
        <v>407704</v>
      </c>
      <c r="G84" s="34">
        <f t="shared" si="16"/>
        <v>407704</v>
      </c>
      <c r="H84" s="34">
        <f t="shared" si="23"/>
        <v>-25632.350479999997</v>
      </c>
    </row>
    <row r="85" spans="1:10" ht="12" hidden="1">
      <c r="A85" s="2" t="s">
        <v>81</v>
      </c>
      <c r="B85" s="25"/>
      <c r="C85" s="37">
        <v>405163</v>
      </c>
      <c r="D85" s="26"/>
      <c r="E85" s="33">
        <f t="shared" si="22"/>
        <v>405163</v>
      </c>
      <c r="G85" s="34">
        <f t="shared" si="16"/>
        <v>405163</v>
      </c>
      <c r="H85" s="34">
        <f t="shared" si="23"/>
        <v>-25472.597809999999</v>
      </c>
    </row>
    <row r="86" spans="1:10" ht="12" hidden="1">
      <c r="A86" s="2" t="s">
        <v>82</v>
      </c>
      <c r="B86" s="25"/>
      <c r="C86" s="37">
        <v>638535</v>
      </c>
      <c r="D86" s="26"/>
      <c r="E86" s="33">
        <f t="shared" si="22"/>
        <v>638535</v>
      </c>
      <c r="G86" s="34">
        <f t="shared" si="16"/>
        <v>638535</v>
      </c>
      <c r="H86" s="34">
        <f t="shared" si="23"/>
        <v>-40144.695449999999</v>
      </c>
    </row>
    <row r="87" spans="1:10" ht="12" hidden="1">
      <c r="A87" s="2" t="s">
        <v>83</v>
      </c>
      <c r="B87" s="25"/>
      <c r="C87" s="37">
        <v>581459</v>
      </c>
      <c r="D87" s="26"/>
      <c r="E87" s="33">
        <f t="shared" si="22"/>
        <v>581459</v>
      </c>
      <c r="G87" s="34">
        <f t="shared" si="16"/>
        <v>581459</v>
      </c>
      <c r="H87" s="34">
        <f t="shared" si="23"/>
        <v>-36556.32733</v>
      </c>
    </row>
    <row r="88" spans="1:10" ht="12" hidden="1">
      <c r="A88" s="2" t="s">
        <v>84</v>
      </c>
      <c r="B88" s="25"/>
      <c r="C88" s="37">
        <v>82393</v>
      </c>
      <c r="D88" s="26"/>
      <c r="E88" s="33">
        <f t="shared" si="22"/>
        <v>82393</v>
      </c>
      <c r="G88" s="34">
        <f t="shared" si="16"/>
        <v>82393</v>
      </c>
      <c r="H88" s="34">
        <f t="shared" si="23"/>
        <v>-5180.0479099999993</v>
      </c>
    </row>
    <row r="89" spans="1:10" ht="12" hidden="1">
      <c r="A89" s="2" t="s">
        <v>85</v>
      </c>
      <c r="B89" s="25"/>
      <c r="C89" s="37">
        <v>1789973</v>
      </c>
      <c r="D89" s="26"/>
      <c r="E89" s="33">
        <f t="shared" si="22"/>
        <v>1789973</v>
      </c>
      <c r="G89" s="34">
        <f t="shared" si="16"/>
        <v>1789973</v>
      </c>
      <c r="H89" s="34">
        <f t="shared" si="23"/>
        <v>-112535.60251</v>
      </c>
    </row>
    <row r="90" spans="1:10" ht="12" hidden="1">
      <c r="A90" s="2" t="s">
        <v>86</v>
      </c>
      <c r="B90" s="25"/>
      <c r="C90" s="37">
        <v>10077</v>
      </c>
      <c r="D90" s="26"/>
      <c r="E90" s="33">
        <f t="shared" si="22"/>
        <v>10077</v>
      </c>
      <c r="G90" s="34">
        <f t="shared" si="16"/>
        <v>10077</v>
      </c>
      <c r="H90" s="34">
        <f t="shared" si="23"/>
        <v>-633.54098999999997</v>
      </c>
    </row>
    <row r="91" spans="1:10" ht="12" hidden="1">
      <c r="A91" s="2" t="s">
        <v>87</v>
      </c>
      <c r="B91" s="25"/>
      <c r="C91" s="37">
        <v>29407</v>
      </c>
      <c r="D91" s="26"/>
      <c r="E91" s="33">
        <f t="shared" si="22"/>
        <v>29407</v>
      </c>
      <c r="G91" s="34">
        <f t="shared" si="16"/>
        <v>29407</v>
      </c>
      <c r="H91" s="34">
        <f t="shared" si="23"/>
        <v>-1848.8180899999998</v>
      </c>
    </row>
    <row r="92" spans="1:10" ht="12" hidden="1">
      <c r="A92" s="2" t="s">
        <v>88</v>
      </c>
      <c r="B92" s="25"/>
      <c r="C92" s="37">
        <v>46922</v>
      </c>
      <c r="D92" s="26"/>
      <c r="E92" s="33">
        <f t="shared" si="22"/>
        <v>46922</v>
      </c>
      <c r="G92" s="34">
        <f t="shared" si="16"/>
        <v>46922</v>
      </c>
      <c r="H92" s="34">
        <f t="shared" si="23"/>
        <v>-2949.98614</v>
      </c>
    </row>
    <row r="93" spans="1:10" ht="12" hidden="1">
      <c r="A93" s="2" t="s">
        <v>89</v>
      </c>
      <c r="B93" s="25"/>
      <c r="C93" s="37">
        <v>61461</v>
      </c>
      <c r="D93" s="26"/>
      <c r="E93" s="33">
        <f t="shared" si="22"/>
        <v>61461</v>
      </c>
      <c r="G93" s="34">
        <f t="shared" si="16"/>
        <v>61461</v>
      </c>
      <c r="H93" s="34">
        <f t="shared" si="23"/>
        <v>-3864.0530699999999</v>
      </c>
    </row>
    <row r="94" spans="1:10" s="16" customFormat="1" ht="12" hidden="1">
      <c r="B94" s="25"/>
      <c r="C94" s="27">
        <f t="shared" ref="C94:H94" si="24">SUM(C82:C93)</f>
        <v>4457802</v>
      </c>
      <c r="D94" s="28">
        <f t="shared" si="24"/>
        <v>0</v>
      </c>
      <c r="E94" s="27">
        <f t="shared" si="24"/>
        <v>4457802</v>
      </c>
      <c r="F94" s="27">
        <f t="shared" si="24"/>
        <v>0</v>
      </c>
      <c r="G94" s="27">
        <f t="shared" si="24"/>
        <v>4457802</v>
      </c>
      <c r="H94" s="27">
        <f t="shared" si="24"/>
        <v>-280262.01173999999</v>
      </c>
      <c r="J94" s="2"/>
    </row>
    <row r="95" spans="1:10" ht="12" hidden="1">
      <c r="B95" s="25"/>
      <c r="C95" s="25"/>
      <c r="D95" s="26"/>
      <c r="E95" s="31"/>
      <c r="G95" s="34"/>
    </row>
    <row r="96" spans="1:10" ht="12">
      <c r="A96" s="16" t="s">
        <v>90</v>
      </c>
      <c r="B96" s="25"/>
      <c r="C96" s="25"/>
      <c r="D96" s="26"/>
      <c r="E96" s="31"/>
      <c r="G96" s="34"/>
    </row>
    <row r="97" spans="1:10" ht="12">
      <c r="A97" s="2" t="s">
        <v>91</v>
      </c>
      <c r="B97" s="25"/>
      <c r="C97" s="37">
        <v>440</v>
      </c>
      <c r="D97" s="26"/>
      <c r="E97" s="33">
        <f t="shared" ref="E97:E106" si="25">B97+C97-D97</f>
        <v>440</v>
      </c>
      <c r="F97" s="34"/>
      <c r="G97" s="34">
        <f t="shared" si="16"/>
        <v>440</v>
      </c>
      <c r="H97" s="34">
        <f t="shared" ref="H97:H106" si="26">G97*J$6</f>
        <v>-27.662799999999997</v>
      </c>
    </row>
    <row r="98" spans="1:10" ht="12">
      <c r="A98" s="2" t="s">
        <v>92</v>
      </c>
      <c r="B98" s="25"/>
      <c r="C98" s="37">
        <v>52725</v>
      </c>
      <c r="D98" s="26"/>
      <c r="E98" s="33">
        <f t="shared" si="25"/>
        <v>52725</v>
      </c>
      <c r="F98" s="34"/>
      <c r="G98" s="34">
        <f t="shared" si="16"/>
        <v>52725</v>
      </c>
      <c r="H98" s="34">
        <f t="shared" si="26"/>
        <v>-3314.8207499999999</v>
      </c>
    </row>
    <row r="99" spans="1:10" ht="12">
      <c r="A99" s="2" t="s">
        <v>93</v>
      </c>
      <c r="B99" s="25"/>
      <c r="C99" s="37">
        <v>20311</v>
      </c>
      <c r="D99" s="26"/>
      <c r="E99" s="33">
        <f t="shared" si="25"/>
        <v>20311</v>
      </c>
      <c r="F99" s="34"/>
      <c r="G99" s="34">
        <f t="shared" si="16"/>
        <v>20311</v>
      </c>
      <c r="H99" s="34">
        <f t="shared" si="26"/>
        <v>-1276.9525699999999</v>
      </c>
    </row>
    <row r="100" spans="1:10" ht="12">
      <c r="A100" s="2" t="s">
        <v>94</v>
      </c>
      <c r="B100" s="25"/>
      <c r="C100" s="37">
        <v>1480</v>
      </c>
      <c r="D100" s="26"/>
      <c r="E100" s="33">
        <f t="shared" si="25"/>
        <v>1480</v>
      </c>
      <c r="F100" s="34"/>
      <c r="G100" s="34">
        <f t="shared" si="16"/>
        <v>1480</v>
      </c>
      <c r="H100" s="34">
        <f t="shared" si="26"/>
        <v>-93.047599999999989</v>
      </c>
    </row>
    <row r="101" spans="1:10" ht="12">
      <c r="A101" s="2" t="s">
        <v>95</v>
      </c>
      <c r="B101" s="25"/>
      <c r="C101" s="37">
        <v>1104</v>
      </c>
      <c r="D101" s="26"/>
      <c r="E101" s="33">
        <f t="shared" si="25"/>
        <v>1104</v>
      </c>
      <c r="F101" s="34"/>
      <c r="G101" s="34">
        <f t="shared" si="16"/>
        <v>1104</v>
      </c>
      <c r="H101" s="34">
        <f t="shared" si="26"/>
        <v>-69.408479999999997</v>
      </c>
    </row>
    <row r="102" spans="1:10" ht="12">
      <c r="A102" s="2" t="s">
        <v>96</v>
      </c>
      <c r="B102" s="25"/>
      <c r="C102" s="37">
        <v>7247</v>
      </c>
      <c r="D102" s="26"/>
      <c r="E102" s="33">
        <f t="shared" si="25"/>
        <v>7247</v>
      </c>
      <c r="F102" s="34"/>
      <c r="G102" s="34">
        <f t="shared" si="16"/>
        <v>7247</v>
      </c>
      <c r="H102" s="34">
        <f t="shared" si="26"/>
        <v>-455.61888999999996</v>
      </c>
    </row>
    <row r="103" spans="1:10" ht="12">
      <c r="A103" s="2" t="s">
        <v>97</v>
      </c>
      <c r="B103" s="25"/>
      <c r="C103" s="37">
        <v>34337</v>
      </c>
      <c r="D103" s="26"/>
      <c r="E103" s="33">
        <f t="shared" si="25"/>
        <v>34337</v>
      </c>
      <c r="F103" s="34"/>
      <c r="G103" s="34">
        <f t="shared" si="16"/>
        <v>34337</v>
      </c>
      <c r="H103" s="34">
        <f t="shared" si="26"/>
        <v>-2158.76719</v>
      </c>
    </row>
    <row r="104" spans="1:10" ht="12">
      <c r="A104" s="2" t="s">
        <v>98</v>
      </c>
      <c r="B104" s="25"/>
      <c r="C104" s="37">
        <v>2864</v>
      </c>
      <c r="D104" s="26"/>
      <c r="E104" s="33">
        <f t="shared" si="25"/>
        <v>2864</v>
      </c>
      <c r="F104" s="34"/>
      <c r="G104" s="34">
        <f t="shared" ref="G104:G144" si="27">E104+F104</f>
        <v>2864</v>
      </c>
      <c r="H104" s="34">
        <f t="shared" si="26"/>
        <v>-180.05967999999999</v>
      </c>
    </row>
    <row r="105" spans="1:10" ht="12">
      <c r="A105" s="2" t="s">
        <v>99</v>
      </c>
      <c r="B105" s="25"/>
      <c r="C105" s="37">
        <v>37513</v>
      </c>
      <c r="D105" s="26"/>
      <c r="E105" s="33">
        <f t="shared" si="25"/>
        <v>37513</v>
      </c>
      <c r="F105" s="34"/>
      <c r="G105" s="34">
        <f t="shared" si="27"/>
        <v>37513</v>
      </c>
      <c r="H105" s="34">
        <f t="shared" si="26"/>
        <v>-2358.4423099999999</v>
      </c>
    </row>
    <row r="106" spans="1:10" ht="12">
      <c r="A106" s="2" t="s">
        <v>100</v>
      </c>
      <c r="B106" s="25"/>
      <c r="C106" s="37">
        <v>16219</v>
      </c>
      <c r="D106" s="26"/>
      <c r="E106" s="33">
        <f t="shared" si="25"/>
        <v>16219</v>
      </c>
      <c r="F106" s="34"/>
      <c r="G106" s="34">
        <f t="shared" si="27"/>
        <v>16219</v>
      </c>
      <c r="H106" s="34">
        <f t="shared" si="26"/>
        <v>-1019.6885299999999</v>
      </c>
    </row>
    <row r="107" spans="1:10" s="16" customFormat="1" ht="12">
      <c r="B107" s="27">
        <f t="shared" ref="B107:H107" si="28">SUM(B97:B106)</f>
        <v>0</v>
      </c>
      <c r="C107" s="38">
        <f t="shared" si="28"/>
        <v>174240</v>
      </c>
      <c r="D107" s="28">
        <f t="shared" si="28"/>
        <v>0</v>
      </c>
      <c r="E107" s="39">
        <f t="shared" si="28"/>
        <v>174240</v>
      </c>
      <c r="F107" s="40">
        <f t="shared" si="28"/>
        <v>0</v>
      </c>
      <c r="G107" s="40">
        <f t="shared" si="28"/>
        <v>174240</v>
      </c>
      <c r="H107" s="40">
        <f t="shared" si="28"/>
        <v>-10954.468800000001</v>
      </c>
    </row>
    <row r="108" spans="1:10" ht="4.2" customHeight="1">
      <c r="A108" s="29"/>
      <c r="B108" s="29"/>
      <c r="C108" s="29"/>
      <c r="D108" s="29"/>
      <c r="E108" s="29"/>
      <c r="F108" s="29"/>
      <c r="G108" s="29"/>
      <c r="H108" s="29"/>
    </row>
    <row r="109" spans="1:10" ht="12">
      <c r="A109" s="16" t="s">
        <v>101</v>
      </c>
      <c r="B109" s="25"/>
      <c r="C109" s="37"/>
      <c r="D109" s="26"/>
      <c r="E109" s="33"/>
      <c r="F109" s="34"/>
      <c r="G109" s="34"/>
      <c r="H109" s="34"/>
    </row>
    <row r="110" spans="1:10" ht="12">
      <c r="A110" s="2" t="s">
        <v>102</v>
      </c>
      <c r="B110" s="25"/>
      <c r="C110" s="37">
        <v>36059</v>
      </c>
      <c r="D110" s="26"/>
      <c r="E110" s="33">
        <f>B110+C110-D110</f>
        <v>36059</v>
      </c>
      <c r="F110" s="34"/>
      <c r="G110" s="34">
        <f t="shared" si="27"/>
        <v>36059</v>
      </c>
      <c r="H110" s="34">
        <f>G110*J$6</f>
        <v>-2267.0293299999998</v>
      </c>
    </row>
    <row r="111" spans="1:10" ht="12">
      <c r="A111" s="2" t="s">
        <v>103</v>
      </c>
      <c r="B111" s="25"/>
      <c r="C111" s="37">
        <v>1524</v>
      </c>
      <c r="D111" s="26"/>
      <c r="E111" s="33">
        <f>B111+C111-D111</f>
        <v>1524</v>
      </c>
      <c r="F111" s="34"/>
      <c r="G111" s="34">
        <f t="shared" si="27"/>
        <v>1524</v>
      </c>
      <c r="H111" s="34">
        <f>G111*J$6</f>
        <v>-95.813879999999997</v>
      </c>
    </row>
    <row r="112" spans="1:10" s="16" customFormat="1" ht="12">
      <c r="B112" s="27">
        <f>B110+B111</f>
        <v>0</v>
      </c>
      <c r="C112" s="27">
        <f>C110+C111</f>
        <v>37583</v>
      </c>
      <c r="D112" s="28">
        <f>SUM(D110:D111)</f>
        <v>0</v>
      </c>
      <c r="E112" s="27">
        <f>SUM(E110:E111)</f>
        <v>37583</v>
      </c>
      <c r="F112" s="27">
        <f>SUM(F110:F111)</f>
        <v>0</v>
      </c>
      <c r="G112" s="27">
        <f>SUM(G110:G111)</f>
        <v>37583</v>
      </c>
      <c r="H112" s="27">
        <f>SUM(H110:H111)</f>
        <v>-2362.84321</v>
      </c>
      <c r="J112" s="2"/>
    </row>
    <row r="113" spans="1:8" ht="4.2" customHeight="1">
      <c r="A113" s="29"/>
      <c r="B113" s="29"/>
      <c r="C113" s="29"/>
      <c r="D113" s="29"/>
      <c r="E113" s="29"/>
      <c r="F113" s="29"/>
      <c r="G113" s="29"/>
      <c r="H113" s="29"/>
    </row>
    <row r="114" spans="1:8" ht="12">
      <c r="A114" s="16" t="s">
        <v>104</v>
      </c>
      <c r="B114" s="25"/>
      <c r="C114" s="25"/>
      <c r="D114" s="26"/>
      <c r="E114" s="31"/>
      <c r="G114" s="34"/>
    </row>
    <row r="115" spans="1:8" ht="12">
      <c r="A115" s="2" t="s">
        <v>105</v>
      </c>
      <c r="B115" s="25"/>
      <c r="C115" s="37">
        <v>33360</v>
      </c>
      <c r="D115" s="26"/>
      <c r="E115" s="33">
        <f t="shared" ref="E115:E132" si="29">B115+C115-D115</f>
        <v>33360</v>
      </c>
      <c r="F115" s="34">
        <v>0</v>
      </c>
      <c r="G115" s="34">
        <f t="shared" si="27"/>
        <v>33360</v>
      </c>
      <c r="H115" s="34">
        <f t="shared" ref="H115:H132" si="30">G115*J$6</f>
        <v>-2097.3431999999998</v>
      </c>
    </row>
    <row r="116" spans="1:8" ht="12">
      <c r="A116" s="2" t="s">
        <v>106</v>
      </c>
      <c r="B116" s="25"/>
      <c r="C116" s="37">
        <f>5159625-C117-C118-C119</f>
        <v>5047895</v>
      </c>
      <c r="D116" s="26"/>
      <c r="E116" s="33">
        <f t="shared" si="29"/>
        <v>5047895</v>
      </c>
      <c r="F116" s="34">
        <f>-E116</f>
        <v>-5047895</v>
      </c>
      <c r="G116" s="34">
        <f t="shared" si="27"/>
        <v>0</v>
      </c>
      <c r="H116" s="34">
        <f t="shared" si="30"/>
        <v>0</v>
      </c>
    </row>
    <row r="117" spans="1:8" ht="12">
      <c r="A117" s="2" t="s">
        <v>107</v>
      </c>
      <c r="B117" s="25"/>
      <c r="C117" s="37">
        <v>108860</v>
      </c>
      <c r="D117" s="26"/>
      <c r="E117" s="33">
        <f t="shared" si="29"/>
        <v>108860</v>
      </c>
      <c r="F117" s="34"/>
      <c r="G117" s="34">
        <f t="shared" si="27"/>
        <v>108860</v>
      </c>
      <c r="H117" s="34">
        <f t="shared" si="30"/>
        <v>-6844.0281999999997</v>
      </c>
    </row>
    <row r="118" spans="1:8" ht="12">
      <c r="A118" s="41" t="s">
        <v>108</v>
      </c>
      <c r="B118" s="25"/>
      <c r="C118" s="37">
        <v>2385</v>
      </c>
      <c r="D118" s="26"/>
      <c r="E118" s="33">
        <f t="shared" si="29"/>
        <v>2385</v>
      </c>
      <c r="F118" s="34"/>
      <c r="G118" s="34">
        <f t="shared" si="27"/>
        <v>2385</v>
      </c>
      <c r="H118" s="34">
        <f t="shared" si="30"/>
        <v>-149.94494999999998</v>
      </c>
    </row>
    <row r="119" spans="1:8" ht="12">
      <c r="A119" s="41" t="s">
        <v>109</v>
      </c>
      <c r="B119" s="25"/>
      <c r="C119" s="37">
        <v>485</v>
      </c>
      <c r="D119" s="26"/>
      <c r="E119" s="33">
        <f t="shared" si="29"/>
        <v>485</v>
      </c>
      <c r="F119" s="34"/>
      <c r="G119" s="34">
        <f t="shared" si="27"/>
        <v>485</v>
      </c>
      <c r="H119" s="34">
        <f t="shared" si="30"/>
        <v>-30.491949999999999</v>
      </c>
    </row>
    <row r="120" spans="1:8" ht="12">
      <c r="A120" s="2" t="s">
        <v>110</v>
      </c>
      <c r="B120" s="25"/>
      <c r="C120" s="37">
        <f>296747-C121</f>
        <v>295855</v>
      </c>
      <c r="D120" s="26"/>
      <c r="E120" s="33">
        <f t="shared" si="29"/>
        <v>295855</v>
      </c>
      <c r="F120" s="34">
        <f>-E120</f>
        <v>-295855</v>
      </c>
      <c r="G120" s="34">
        <f t="shared" si="27"/>
        <v>0</v>
      </c>
      <c r="H120" s="34">
        <f t="shared" si="30"/>
        <v>0</v>
      </c>
    </row>
    <row r="121" spans="1:8" ht="12">
      <c r="A121" s="2" t="s">
        <v>111</v>
      </c>
      <c r="B121" s="25"/>
      <c r="C121" s="37">
        <v>892</v>
      </c>
      <c r="D121" s="26"/>
      <c r="E121" s="33">
        <f t="shared" si="29"/>
        <v>892</v>
      </c>
      <c r="F121" s="34"/>
      <c r="G121" s="34">
        <f t="shared" si="27"/>
        <v>892</v>
      </c>
      <c r="H121" s="34">
        <f t="shared" si="30"/>
        <v>-56.080039999999997</v>
      </c>
    </row>
    <row r="122" spans="1:8" ht="12">
      <c r="A122" s="2" t="s">
        <v>112</v>
      </c>
      <c r="B122" s="25"/>
      <c r="C122" s="37">
        <v>3159</v>
      </c>
      <c r="D122" s="26"/>
      <c r="E122" s="33">
        <f t="shared" si="29"/>
        <v>3159</v>
      </c>
      <c r="F122" s="34"/>
      <c r="G122" s="34">
        <f t="shared" si="27"/>
        <v>3159</v>
      </c>
      <c r="H122" s="34">
        <f t="shared" si="30"/>
        <v>-198.60632999999999</v>
      </c>
    </row>
    <row r="123" spans="1:8" ht="12">
      <c r="A123" s="2" t="s">
        <v>113</v>
      </c>
      <c r="B123" s="25"/>
      <c r="C123" s="37">
        <v>650856</v>
      </c>
      <c r="D123" s="26"/>
      <c r="E123" s="33">
        <f t="shared" si="29"/>
        <v>650856</v>
      </c>
      <c r="F123" s="34">
        <f>-E123</f>
        <v>-650856</v>
      </c>
      <c r="G123" s="34">
        <f t="shared" si="27"/>
        <v>0</v>
      </c>
      <c r="H123" s="34">
        <f t="shared" si="30"/>
        <v>0</v>
      </c>
    </row>
    <row r="124" spans="1:8" ht="12">
      <c r="A124" s="2" t="s">
        <v>114</v>
      </c>
      <c r="B124" s="25"/>
      <c r="C124" s="37">
        <v>8319</v>
      </c>
      <c r="D124" s="26"/>
      <c r="E124" s="33">
        <f t="shared" si="29"/>
        <v>8319</v>
      </c>
      <c r="F124" s="34"/>
      <c r="G124" s="34">
        <f t="shared" si="27"/>
        <v>8319</v>
      </c>
      <c r="H124" s="34">
        <f t="shared" si="30"/>
        <v>-523.01553000000001</v>
      </c>
    </row>
    <row r="125" spans="1:8" ht="12">
      <c r="A125" s="2" t="s">
        <v>115</v>
      </c>
      <c r="B125" s="25"/>
      <c r="C125" s="37">
        <v>286911</v>
      </c>
      <c r="D125" s="26"/>
      <c r="E125" s="33">
        <f t="shared" si="29"/>
        <v>286911</v>
      </c>
      <c r="F125" s="34"/>
      <c r="G125" s="34">
        <f t="shared" si="27"/>
        <v>286911</v>
      </c>
      <c r="H125" s="34">
        <f t="shared" si="30"/>
        <v>-18038.094569999997</v>
      </c>
    </row>
    <row r="126" spans="1:8" ht="12">
      <c r="A126" s="2" t="s">
        <v>116</v>
      </c>
      <c r="B126" s="25"/>
      <c r="C126" s="37">
        <v>19006</v>
      </c>
      <c r="D126" s="26"/>
      <c r="E126" s="33">
        <f t="shared" si="29"/>
        <v>19006</v>
      </c>
      <c r="F126" s="34">
        <f>-E126</f>
        <v>-19006</v>
      </c>
      <c r="G126" s="34">
        <f t="shared" si="27"/>
        <v>0</v>
      </c>
      <c r="H126" s="34">
        <f t="shared" si="30"/>
        <v>0</v>
      </c>
    </row>
    <row r="127" spans="1:8" ht="12">
      <c r="A127" s="2" t="s">
        <v>117</v>
      </c>
      <c r="B127" s="25"/>
      <c r="C127" s="37">
        <v>9188</v>
      </c>
      <c r="D127" s="26"/>
      <c r="E127" s="33">
        <f t="shared" si="29"/>
        <v>9188</v>
      </c>
      <c r="F127" s="34"/>
      <c r="G127" s="34">
        <f t="shared" si="27"/>
        <v>9188</v>
      </c>
      <c r="H127" s="34">
        <f t="shared" si="30"/>
        <v>-577.64955999999995</v>
      </c>
    </row>
    <row r="128" spans="1:8" ht="12">
      <c r="A128" s="2" t="s">
        <v>118</v>
      </c>
      <c r="B128" s="25"/>
      <c r="C128" s="37">
        <v>25730</v>
      </c>
      <c r="D128" s="26"/>
      <c r="E128" s="33">
        <f t="shared" si="29"/>
        <v>25730</v>
      </c>
      <c r="F128" s="34"/>
      <c r="G128" s="34">
        <f t="shared" si="27"/>
        <v>25730</v>
      </c>
      <c r="H128" s="34">
        <f t="shared" si="30"/>
        <v>-1617.6451</v>
      </c>
    </row>
    <row r="129" spans="1:10" ht="12">
      <c r="A129" s="2" t="s">
        <v>119</v>
      </c>
      <c r="B129" s="25"/>
      <c r="C129" s="37">
        <v>99313</v>
      </c>
      <c r="D129" s="26"/>
      <c r="E129" s="33">
        <f t="shared" si="29"/>
        <v>99313</v>
      </c>
      <c r="F129" s="34">
        <v>0</v>
      </c>
      <c r="G129" s="34">
        <f t="shared" si="27"/>
        <v>99313</v>
      </c>
      <c r="H129" s="34">
        <f t="shared" si="30"/>
        <v>-6243.8083099999994</v>
      </c>
    </row>
    <row r="130" spans="1:10" ht="12">
      <c r="A130" s="2" t="s">
        <v>120</v>
      </c>
      <c r="B130" s="25"/>
      <c r="C130" s="37">
        <v>77672</v>
      </c>
      <c r="D130" s="26"/>
      <c r="E130" s="33">
        <f t="shared" si="29"/>
        <v>77672</v>
      </c>
      <c r="F130" s="34">
        <f>-E130</f>
        <v>-77672</v>
      </c>
      <c r="G130" s="34">
        <f t="shared" si="27"/>
        <v>0</v>
      </c>
      <c r="H130" s="34">
        <f t="shared" si="30"/>
        <v>0</v>
      </c>
    </row>
    <row r="131" spans="1:10" ht="12">
      <c r="A131" s="2" t="s">
        <v>121</v>
      </c>
      <c r="B131" s="25"/>
      <c r="C131" s="37">
        <v>110312</v>
      </c>
      <c r="D131" s="26"/>
      <c r="E131" s="33">
        <f t="shared" si="29"/>
        <v>110312</v>
      </c>
      <c r="F131" s="34">
        <f>-E131</f>
        <v>-110312</v>
      </c>
      <c r="G131" s="34">
        <f t="shared" si="27"/>
        <v>0</v>
      </c>
      <c r="H131" s="34">
        <f t="shared" si="30"/>
        <v>0</v>
      </c>
    </row>
    <row r="132" spans="1:10" ht="12">
      <c r="A132" s="2" t="s">
        <v>122</v>
      </c>
      <c r="B132" s="25"/>
      <c r="C132" s="37">
        <v>-1806</v>
      </c>
      <c r="D132" s="26"/>
      <c r="E132" s="33">
        <f t="shared" si="29"/>
        <v>-1806</v>
      </c>
      <c r="F132" s="34">
        <f>-E132</f>
        <v>1806</v>
      </c>
      <c r="G132" s="34">
        <f t="shared" si="27"/>
        <v>0</v>
      </c>
      <c r="H132" s="34">
        <f t="shared" si="30"/>
        <v>0</v>
      </c>
    </row>
    <row r="133" spans="1:10" s="16" customFormat="1" ht="12">
      <c r="A133" s="16" t="s">
        <v>123</v>
      </c>
      <c r="B133" s="27"/>
      <c r="C133" s="27">
        <f>SUM(C115:C132)</f>
        <v>6778392</v>
      </c>
      <c r="D133" s="28">
        <f>SUM(D115:D132)</f>
        <v>0</v>
      </c>
      <c r="E133" s="27">
        <f>C133-D133</f>
        <v>6778392</v>
      </c>
      <c r="F133" s="27">
        <f>SUM(F115:F132)</f>
        <v>-6199790</v>
      </c>
      <c r="G133" s="27">
        <f>SUM(G115:G132)</f>
        <v>578602</v>
      </c>
      <c r="H133" s="27">
        <f>SUM(H115:H132)</f>
        <v>-36376.707739999998</v>
      </c>
      <c r="J133" s="2"/>
    </row>
    <row r="134" spans="1:10" ht="4.2" customHeight="1">
      <c r="A134" s="29"/>
      <c r="B134" s="29"/>
      <c r="C134" s="29"/>
      <c r="D134" s="29"/>
      <c r="E134" s="29"/>
      <c r="F134" s="29"/>
      <c r="G134" s="29"/>
      <c r="H134" s="29"/>
    </row>
    <row r="135" spans="1:10" ht="12">
      <c r="A135" s="16" t="s">
        <v>21</v>
      </c>
      <c r="B135" s="25"/>
      <c r="C135" s="25"/>
      <c r="D135" s="26"/>
      <c r="E135" s="31"/>
      <c r="G135" s="34"/>
    </row>
    <row r="136" spans="1:10" ht="12">
      <c r="A136" s="2" t="s">
        <v>124</v>
      </c>
      <c r="B136" s="25"/>
      <c r="C136" s="37">
        <v>127779</v>
      </c>
      <c r="D136" s="26"/>
      <c r="E136" s="33">
        <f t="shared" ref="E136:E144" si="31">B136+C136-D136</f>
        <v>127779</v>
      </c>
      <c r="F136" s="34"/>
      <c r="G136" s="34">
        <f t="shared" si="27"/>
        <v>127779</v>
      </c>
      <c r="H136" s="34">
        <f t="shared" ref="H136:H144" si="32">G136*J$6</f>
        <v>-8033.465729999999</v>
      </c>
    </row>
    <row r="137" spans="1:10" ht="12">
      <c r="A137" s="2" t="s">
        <v>125</v>
      </c>
      <c r="B137" s="25"/>
      <c r="C137" s="37">
        <v>271092</v>
      </c>
      <c r="D137" s="26"/>
      <c r="E137" s="33">
        <f t="shared" si="31"/>
        <v>271092</v>
      </c>
      <c r="F137" s="34"/>
      <c r="G137" s="34">
        <f t="shared" si="27"/>
        <v>271092</v>
      </c>
      <c r="H137" s="34">
        <f t="shared" si="32"/>
        <v>-17043.554039999999</v>
      </c>
    </row>
    <row r="138" spans="1:10" ht="12">
      <c r="A138" s="2" t="s">
        <v>126</v>
      </c>
      <c r="B138" s="25"/>
      <c r="C138" s="37">
        <v>178183</v>
      </c>
      <c r="D138" s="26"/>
      <c r="E138" s="33">
        <f t="shared" si="31"/>
        <v>178183</v>
      </c>
      <c r="F138" s="34"/>
      <c r="G138" s="34">
        <f t="shared" si="27"/>
        <v>178183</v>
      </c>
      <c r="H138" s="34">
        <f t="shared" si="32"/>
        <v>-11202.36521</v>
      </c>
    </row>
    <row r="139" spans="1:10" ht="12">
      <c r="A139" s="2" t="s">
        <v>127</v>
      </c>
      <c r="B139" s="25"/>
      <c r="C139" s="37">
        <v>36666</v>
      </c>
      <c r="D139" s="26"/>
      <c r="E139" s="33">
        <f t="shared" si="31"/>
        <v>36666</v>
      </c>
      <c r="F139" s="34"/>
      <c r="G139" s="34">
        <f t="shared" si="27"/>
        <v>36666</v>
      </c>
      <c r="H139" s="34">
        <f t="shared" si="32"/>
        <v>-2305.1914199999997</v>
      </c>
    </row>
    <row r="140" spans="1:10" ht="12">
      <c r="A140" s="2" t="s">
        <v>128</v>
      </c>
      <c r="B140" s="25"/>
      <c r="C140" s="37">
        <v>33803</v>
      </c>
      <c r="D140" s="26"/>
      <c r="E140" s="33">
        <f t="shared" si="31"/>
        <v>33803</v>
      </c>
      <c r="F140" s="34"/>
      <c r="G140" s="34">
        <f t="shared" si="27"/>
        <v>33803</v>
      </c>
      <c r="H140" s="34">
        <f t="shared" si="32"/>
        <v>-2125.19461</v>
      </c>
    </row>
    <row r="141" spans="1:10" ht="12">
      <c r="A141" s="2" t="s">
        <v>129</v>
      </c>
      <c r="B141" s="25"/>
      <c r="C141" s="37">
        <v>18505</v>
      </c>
      <c r="D141" s="26"/>
      <c r="E141" s="33">
        <f t="shared" si="31"/>
        <v>18505</v>
      </c>
      <c r="F141" s="34"/>
      <c r="G141" s="34">
        <f t="shared" si="27"/>
        <v>18505</v>
      </c>
      <c r="H141" s="34">
        <f t="shared" si="32"/>
        <v>-1163.4093499999999</v>
      </c>
    </row>
    <row r="142" spans="1:10" ht="12">
      <c r="A142" s="2" t="s">
        <v>130</v>
      </c>
      <c r="B142" s="25"/>
      <c r="C142" s="37">
        <v>1490</v>
      </c>
      <c r="D142" s="26"/>
      <c r="E142" s="33">
        <f t="shared" si="31"/>
        <v>1490</v>
      </c>
      <c r="F142" s="34"/>
      <c r="G142" s="34">
        <f t="shared" si="27"/>
        <v>1490</v>
      </c>
      <c r="H142" s="34">
        <f t="shared" si="32"/>
        <v>-93.676299999999998</v>
      </c>
    </row>
    <row r="143" spans="1:10" ht="12">
      <c r="A143" s="2" t="s">
        <v>131</v>
      </c>
      <c r="B143" s="25"/>
      <c r="C143" s="37">
        <v>48391</v>
      </c>
      <c r="D143" s="26"/>
      <c r="E143" s="33">
        <f t="shared" si="31"/>
        <v>48391</v>
      </c>
      <c r="F143" s="34"/>
      <c r="G143" s="34">
        <f t="shared" si="27"/>
        <v>48391</v>
      </c>
      <c r="H143" s="34">
        <f t="shared" si="32"/>
        <v>-3042.3421699999999</v>
      </c>
    </row>
    <row r="144" spans="1:10" ht="12">
      <c r="A144" s="2" t="s">
        <v>132</v>
      </c>
      <c r="B144" s="25"/>
      <c r="C144" s="37">
        <v>629745</v>
      </c>
      <c r="D144" s="26"/>
      <c r="E144" s="33">
        <f t="shared" si="31"/>
        <v>629745</v>
      </c>
      <c r="F144" s="34"/>
      <c r="G144" s="34">
        <f t="shared" si="27"/>
        <v>629745</v>
      </c>
      <c r="H144" s="34">
        <f t="shared" si="32"/>
        <v>-39592.068149999999</v>
      </c>
    </row>
    <row r="145" spans="1:10" s="16" customFormat="1" ht="12">
      <c r="B145" s="25"/>
      <c r="C145" s="27">
        <f>SUM(C136:C144)</f>
        <v>1345654</v>
      </c>
      <c r="D145" s="28">
        <f>SUM(D136:D144)</f>
        <v>0</v>
      </c>
      <c r="E145" s="27">
        <f>C145-D145</f>
        <v>1345654</v>
      </c>
      <c r="F145" s="27">
        <f>SUM(F136:F144)</f>
        <v>0</v>
      </c>
      <c r="G145" s="27">
        <f>SUM(G136:G144)</f>
        <v>1345654</v>
      </c>
      <c r="H145" s="27">
        <f>SUM(H136:H144)</f>
        <v>-84601.266980000015</v>
      </c>
      <c r="J145" s="2"/>
    </row>
    <row r="146" spans="1:10" ht="4.2" customHeight="1">
      <c r="A146" s="29"/>
      <c r="B146" s="29"/>
      <c r="C146" s="29"/>
      <c r="D146" s="29"/>
      <c r="E146" s="29"/>
      <c r="F146" s="29"/>
      <c r="G146" s="29"/>
      <c r="H146" s="29"/>
    </row>
    <row r="147" spans="1:10" ht="12">
      <c r="A147" s="16" t="s">
        <v>22</v>
      </c>
      <c r="B147" s="25"/>
      <c r="C147" s="25"/>
      <c r="D147" s="26"/>
      <c r="E147" s="31"/>
    </row>
    <row r="148" spans="1:10" ht="12">
      <c r="A148" s="2" t="s">
        <v>133</v>
      </c>
      <c r="B148" s="25"/>
      <c r="C148" s="37">
        <v>5985</v>
      </c>
      <c r="D148" s="26"/>
      <c r="E148" s="33">
        <f t="shared" ref="E148:E154" si="33">B148+C148-D148</f>
        <v>5985</v>
      </c>
      <c r="F148" s="34"/>
      <c r="G148" s="34">
        <f t="shared" ref="G148:G154" si="34">E148+F148</f>
        <v>5985</v>
      </c>
      <c r="H148" s="34">
        <f t="shared" ref="H148:H154" si="35">G148*J$6</f>
        <v>-376.27695</v>
      </c>
    </row>
    <row r="149" spans="1:10" ht="12">
      <c r="A149" s="2" t="s">
        <v>134</v>
      </c>
      <c r="B149" s="25"/>
      <c r="C149" s="37">
        <v>8782</v>
      </c>
      <c r="D149" s="26"/>
      <c r="E149" s="33">
        <f t="shared" si="33"/>
        <v>8782</v>
      </c>
      <c r="F149" s="34"/>
      <c r="G149" s="34">
        <f t="shared" si="34"/>
        <v>8782</v>
      </c>
      <c r="H149" s="34">
        <f t="shared" si="35"/>
        <v>-552.12433999999996</v>
      </c>
    </row>
    <row r="150" spans="1:10" ht="12">
      <c r="A150" s="2" t="s">
        <v>135</v>
      </c>
      <c r="B150" s="25"/>
      <c r="C150" s="37">
        <v>1444</v>
      </c>
      <c r="D150" s="26"/>
      <c r="E150" s="33">
        <f t="shared" si="33"/>
        <v>1444</v>
      </c>
      <c r="F150" s="34"/>
      <c r="G150" s="34">
        <f t="shared" si="34"/>
        <v>1444</v>
      </c>
      <c r="H150" s="34">
        <f t="shared" si="35"/>
        <v>-90.784279999999995</v>
      </c>
    </row>
    <row r="151" spans="1:10" ht="12">
      <c r="A151" s="2" t="s">
        <v>136</v>
      </c>
      <c r="B151" s="25"/>
      <c r="C151" s="37">
        <v>21241</v>
      </c>
      <c r="D151" s="26"/>
      <c r="E151" s="33">
        <f t="shared" si="33"/>
        <v>21241</v>
      </c>
      <c r="F151" s="34"/>
      <c r="G151" s="34">
        <f t="shared" si="34"/>
        <v>21241</v>
      </c>
      <c r="H151" s="34">
        <f t="shared" si="35"/>
        <v>-1335.4216699999999</v>
      </c>
    </row>
    <row r="152" spans="1:10" ht="12">
      <c r="A152" s="2" t="s">
        <v>137</v>
      </c>
      <c r="B152" s="25"/>
      <c r="C152" s="37">
        <v>1347</v>
      </c>
      <c r="D152" s="26"/>
      <c r="E152" s="33">
        <f t="shared" si="33"/>
        <v>1347</v>
      </c>
      <c r="F152" s="34"/>
      <c r="G152" s="34">
        <f t="shared" si="34"/>
        <v>1347</v>
      </c>
      <c r="H152" s="34">
        <f t="shared" si="35"/>
        <v>-84.685890000000001</v>
      </c>
    </row>
    <row r="153" spans="1:10" ht="12">
      <c r="A153" s="2" t="s">
        <v>138</v>
      </c>
      <c r="B153" s="25"/>
      <c r="C153" s="37">
        <v>2607</v>
      </c>
      <c r="D153" s="26"/>
      <c r="E153" s="33">
        <f t="shared" si="33"/>
        <v>2607</v>
      </c>
      <c r="F153" s="34"/>
      <c r="G153" s="34">
        <f t="shared" si="34"/>
        <v>2607</v>
      </c>
      <c r="H153" s="34">
        <f t="shared" si="35"/>
        <v>-163.90208999999999</v>
      </c>
    </row>
    <row r="154" spans="1:10" ht="12">
      <c r="A154" s="2" t="s">
        <v>139</v>
      </c>
      <c r="B154" s="25"/>
      <c r="C154" s="37">
        <v>1632</v>
      </c>
      <c r="D154" s="26"/>
      <c r="E154" s="33">
        <f t="shared" si="33"/>
        <v>1632</v>
      </c>
      <c r="F154" s="34"/>
      <c r="G154" s="34">
        <f t="shared" si="34"/>
        <v>1632</v>
      </c>
      <c r="H154" s="34">
        <f t="shared" si="35"/>
        <v>-102.60383999999999</v>
      </c>
    </row>
    <row r="155" spans="1:10" s="16" customFormat="1" ht="12">
      <c r="B155" s="27">
        <f t="shared" ref="B155:H155" si="36">SUM(B148:B154)</f>
        <v>0</v>
      </c>
      <c r="C155" s="27">
        <f t="shared" si="36"/>
        <v>43038</v>
      </c>
      <c r="D155" s="28">
        <f t="shared" si="36"/>
        <v>0</v>
      </c>
      <c r="E155" s="27">
        <f t="shared" si="36"/>
        <v>43038</v>
      </c>
      <c r="F155" s="27">
        <f t="shared" si="36"/>
        <v>0</v>
      </c>
      <c r="G155" s="27">
        <f t="shared" si="36"/>
        <v>43038</v>
      </c>
      <c r="H155" s="27">
        <f t="shared" si="36"/>
        <v>-2705.7990600000003</v>
      </c>
      <c r="J155" s="2"/>
    </row>
    <row r="156" spans="1:10" ht="4.2" customHeight="1">
      <c r="A156" s="29"/>
      <c r="B156" s="29"/>
      <c r="C156" s="29"/>
      <c r="D156" s="29"/>
      <c r="E156" s="29"/>
      <c r="F156" s="29"/>
      <c r="G156" s="29"/>
      <c r="H156" s="29"/>
    </row>
    <row r="157" spans="1:10" ht="12">
      <c r="A157" s="16" t="s">
        <v>140</v>
      </c>
      <c r="B157" s="25"/>
      <c r="C157" s="25"/>
      <c r="D157" s="26"/>
      <c r="E157" s="31"/>
      <c r="H157" s="16"/>
    </row>
    <row r="158" spans="1:10" ht="12" hidden="1">
      <c r="A158" s="2" t="s">
        <v>141</v>
      </c>
      <c r="B158" s="25"/>
      <c r="C158" s="37">
        <v>0</v>
      </c>
      <c r="D158" s="26"/>
      <c r="E158" s="33">
        <f t="shared" ref="E158:E162" si="37">B158+C158-D158</f>
        <v>0</v>
      </c>
      <c r="G158" s="34">
        <f>E158+F158</f>
        <v>0</v>
      </c>
      <c r="H158" s="34"/>
    </row>
    <row r="159" spans="1:10" ht="12">
      <c r="A159" s="2" t="s">
        <v>142</v>
      </c>
      <c r="B159" s="25"/>
      <c r="C159" s="37">
        <v>923414</v>
      </c>
      <c r="D159" s="26"/>
      <c r="E159" s="33">
        <f t="shared" si="37"/>
        <v>923414</v>
      </c>
      <c r="F159" s="34">
        <f>-E159</f>
        <v>-923414</v>
      </c>
      <c r="G159" s="34">
        <f>E159+F159</f>
        <v>0</v>
      </c>
      <c r="H159" s="34">
        <f>G159*J$6</f>
        <v>0</v>
      </c>
    </row>
    <row r="160" spans="1:10" ht="12">
      <c r="A160" s="2" t="s">
        <v>143</v>
      </c>
      <c r="B160" s="25"/>
      <c r="C160" s="37">
        <f>48893+31500</f>
        <v>80393</v>
      </c>
      <c r="D160" s="26"/>
      <c r="E160" s="33">
        <f t="shared" si="37"/>
        <v>80393</v>
      </c>
      <c r="F160" s="34"/>
      <c r="G160" s="34">
        <f>E160+F160</f>
        <v>80393</v>
      </c>
      <c r="H160" s="34">
        <f>G160*J$6</f>
        <v>-5054.3079099999995</v>
      </c>
    </row>
    <row r="161" spans="1:11" ht="12" hidden="1">
      <c r="A161" s="2" t="s">
        <v>144</v>
      </c>
      <c r="B161" s="25"/>
      <c r="C161" s="37">
        <v>0</v>
      </c>
      <c r="D161" s="26"/>
      <c r="E161" s="33">
        <f t="shared" si="37"/>
        <v>0</v>
      </c>
      <c r="F161" s="34"/>
      <c r="G161" s="34"/>
      <c r="H161" s="34">
        <f>G161*J$6</f>
        <v>0</v>
      </c>
    </row>
    <row r="162" spans="1:11" ht="12">
      <c r="A162" s="2" t="s">
        <v>145</v>
      </c>
      <c r="B162" s="25"/>
      <c r="C162" s="37">
        <v>66260</v>
      </c>
      <c r="D162" s="26"/>
      <c r="E162" s="33">
        <f t="shared" si="37"/>
        <v>66260</v>
      </c>
      <c r="F162" s="34">
        <f>-E162</f>
        <v>-66260</v>
      </c>
      <c r="G162" s="34">
        <f>E162+F162</f>
        <v>0</v>
      </c>
      <c r="H162" s="34">
        <f>G162*J$6</f>
        <v>0</v>
      </c>
    </row>
    <row r="163" spans="1:11" s="16" customFormat="1" ht="12">
      <c r="B163" s="27"/>
      <c r="C163" s="27">
        <f t="shared" ref="C163:H163" si="38">SUM(C158:C162)</f>
        <v>1070067</v>
      </c>
      <c r="D163" s="28">
        <f t="shared" si="38"/>
        <v>0</v>
      </c>
      <c r="E163" s="27">
        <f t="shared" si="38"/>
        <v>1070067</v>
      </c>
      <c r="F163" s="27">
        <f t="shared" si="38"/>
        <v>-989674</v>
      </c>
      <c r="G163" s="27">
        <f t="shared" si="38"/>
        <v>80393</v>
      </c>
      <c r="H163" s="27">
        <f t="shared" si="38"/>
        <v>-5054.3079099999995</v>
      </c>
      <c r="J163" s="2"/>
      <c r="K163" s="2"/>
    </row>
    <row r="164" spans="1:11" ht="12.75" customHeight="1">
      <c r="B164" s="25"/>
      <c r="C164" s="25"/>
      <c r="D164" s="25"/>
      <c r="E164" s="31"/>
      <c r="H164" s="16"/>
    </row>
    <row r="165" spans="1:11" ht="12.75" customHeight="1">
      <c r="A165" s="42"/>
      <c r="B165" s="42"/>
      <c r="C165" s="42"/>
      <c r="D165" s="43"/>
      <c r="E165" s="42"/>
      <c r="F165" s="42"/>
      <c r="G165" s="42"/>
      <c r="H165" s="42"/>
      <c r="I165" s="42"/>
    </row>
    <row r="166" spans="1:11" ht="12.75" customHeight="1">
      <c r="A166" s="42"/>
      <c r="B166" s="42"/>
      <c r="C166" s="42"/>
      <c r="D166" s="43"/>
      <c r="E166" s="42"/>
      <c r="F166" s="42"/>
      <c r="G166" s="42"/>
      <c r="H166" s="42"/>
      <c r="I166" s="42"/>
    </row>
    <row r="167" spans="1:11" ht="12.75" customHeight="1">
      <c r="B167" s="25"/>
      <c r="C167" s="25"/>
      <c r="D167" s="30"/>
      <c r="E167" s="25"/>
      <c r="F167" s="25"/>
    </row>
    <row r="168" spans="1:11" ht="12.75" customHeight="1">
      <c r="B168" s="25"/>
      <c r="C168" s="25"/>
      <c r="D168" s="30"/>
      <c r="E168" s="25"/>
      <c r="F168" s="25"/>
    </row>
    <row r="169" spans="1:11" ht="12.75" customHeight="1">
      <c r="B169" s="25"/>
      <c r="C169" s="25"/>
      <c r="D169" s="30"/>
      <c r="E169" s="25"/>
      <c r="F169" s="25"/>
    </row>
    <row r="170" spans="1:11" ht="12.75" customHeight="1">
      <c r="B170" s="25"/>
      <c r="C170" s="25"/>
      <c r="D170" s="30"/>
      <c r="E170" s="25"/>
      <c r="F170" s="25"/>
    </row>
    <row r="171" spans="1:11" ht="12.75" customHeight="1">
      <c r="B171" s="25"/>
      <c r="C171" s="25"/>
      <c r="D171" s="30"/>
      <c r="E171" s="25"/>
      <c r="F171" s="25"/>
    </row>
    <row r="172" spans="1:11" ht="12.75" customHeight="1">
      <c r="B172" s="25"/>
      <c r="C172" s="25"/>
      <c r="D172" s="30"/>
      <c r="E172" s="25"/>
      <c r="F172" s="25"/>
    </row>
    <row r="173" spans="1:11" ht="12">
      <c r="A173" s="2" t="s">
        <v>146</v>
      </c>
      <c r="B173" s="25"/>
      <c r="C173" s="37">
        <v>-31500</v>
      </c>
      <c r="D173" s="26"/>
      <c r="E173" s="33">
        <f>B173+C173-D173</f>
        <v>-31500</v>
      </c>
      <c r="F173" s="34">
        <f>-E173</f>
        <v>31500</v>
      </c>
      <c r="G173" s="34">
        <f>E173+F173</f>
        <v>0</v>
      </c>
      <c r="H173" s="34">
        <f>G173*J$6</f>
        <v>0</v>
      </c>
    </row>
    <row r="174" spans="1:11" ht="12.75" customHeight="1">
      <c r="B174" s="25"/>
      <c r="C174" s="25"/>
      <c r="D174" s="30"/>
      <c r="E174" s="25"/>
      <c r="F174" s="25"/>
    </row>
    <row r="175" spans="1:11" ht="12.75" customHeight="1">
      <c r="B175" s="25"/>
      <c r="C175" s="25"/>
      <c r="D175" s="30"/>
      <c r="E175" s="25"/>
      <c r="F175" s="25"/>
    </row>
    <row r="176" spans="1:11" ht="12.75" customHeight="1">
      <c r="B176" s="25"/>
      <c r="C176" s="25"/>
      <c r="D176" s="30"/>
      <c r="E176" s="25"/>
      <c r="F176" s="25"/>
    </row>
    <row r="177" spans="2:6" ht="12.75" customHeight="1">
      <c r="B177" s="25"/>
      <c r="C177" s="25"/>
      <c r="D177" s="30"/>
      <c r="E177" s="25"/>
      <c r="F177" s="25"/>
    </row>
    <row r="178" spans="2:6" ht="12.75" customHeight="1">
      <c r="B178" s="25"/>
      <c r="C178" s="25"/>
      <c r="D178" s="30"/>
      <c r="E178" s="25"/>
      <c r="F178" s="25"/>
    </row>
    <row r="179" spans="2:6" ht="12.75" customHeight="1">
      <c r="B179" s="25"/>
      <c r="C179" s="25"/>
      <c r="D179" s="30"/>
      <c r="E179" s="25"/>
      <c r="F179" s="25"/>
    </row>
    <row r="180" spans="2:6" ht="12.75" customHeight="1">
      <c r="B180" s="25"/>
      <c r="C180" s="25"/>
      <c r="D180" s="30"/>
      <c r="E180" s="25"/>
      <c r="F180" s="25"/>
    </row>
    <row r="181" spans="2:6" ht="12.75" customHeight="1">
      <c r="B181" s="25"/>
      <c r="C181" s="25"/>
      <c r="D181" s="30"/>
      <c r="E181" s="25"/>
      <c r="F181" s="25"/>
    </row>
    <row r="182" spans="2:6" ht="12.75" customHeight="1">
      <c r="B182" s="25"/>
      <c r="C182" s="25"/>
      <c r="D182" s="30"/>
      <c r="E182" s="31"/>
    </row>
    <row r="183" spans="2:6" ht="12.75" customHeight="1">
      <c r="B183" s="25"/>
      <c r="C183" s="25"/>
      <c r="D183" s="30"/>
      <c r="E183" s="31"/>
    </row>
    <row r="184" spans="2:6" ht="12.75" customHeight="1">
      <c r="B184" s="25"/>
      <c r="C184" s="25"/>
      <c r="D184" s="30"/>
      <c r="E184" s="31"/>
    </row>
    <row r="185" spans="2:6" ht="12.75" customHeight="1">
      <c r="B185" s="25"/>
      <c r="C185" s="25"/>
      <c r="D185" s="30"/>
      <c r="E185" s="31"/>
    </row>
    <row r="186" spans="2:6" ht="12.75" customHeight="1">
      <c r="B186" s="25"/>
      <c r="C186" s="25"/>
      <c r="D186" s="30"/>
      <c r="E186" s="31"/>
    </row>
    <row r="187" spans="2:6" ht="12.75" customHeight="1">
      <c r="B187" s="25"/>
      <c r="C187" s="25"/>
      <c r="D187" s="30"/>
      <c r="E187" s="31"/>
    </row>
    <row r="188" spans="2:6" ht="12.75" customHeight="1">
      <c r="D188" s="30"/>
    </row>
    <row r="189" spans="2:6" ht="12.75" customHeight="1">
      <c r="D189" s="30"/>
    </row>
  </sheetData>
  <mergeCells count="15">
    <mergeCell ref="A134:H134"/>
    <mergeCell ref="A146:H146"/>
    <mergeCell ref="A156:H156"/>
    <mergeCell ref="A20:H20"/>
    <mergeCell ref="A38:H38"/>
    <mergeCell ref="A64:H64"/>
    <mergeCell ref="A80:H80"/>
    <mergeCell ref="A108:H108"/>
    <mergeCell ref="A113:H113"/>
    <mergeCell ref="A1:H1"/>
    <mergeCell ref="A2:H2"/>
    <mergeCell ref="A3:H3"/>
    <mergeCell ref="A4:H4"/>
    <mergeCell ref="B6:C6"/>
    <mergeCell ref="F6:F7"/>
  </mergeCells>
  <printOptions horizontalCentered="1"/>
  <pageMargins left="0" right="0" top="0.21" bottom="0.47" header="0" footer="0"/>
  <pageSetup scale="105" fitToWidth="0" fitToHeight="0" orientation="portrait" r:id="rId1"/>
  <headerFooter alignWithMargins="0">
    <oddFooter>&amp;C&amp;"Calibri,Regular"&amp;9&amp;P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ATB Calculation-draft</vt:lpstr>
      <vt:lpstr>'ATB Calculation-draft'!Print_Area</vt:lpstr>
      <vt:lpstr>'ATB Calculation-draft'!Print_Titles</vt:lpstr>
    </vt:vector>
  </TitlesOfParts>
  <Company>Office of Financial Management, State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Davidson, Pam (OFM)</dc:creator>
  <cp:lastModifiedBy>Davidson, Pam (OFM)</cp:lastModifiedBy>
  <dcterms:created xsi:type="dcterms:W3CDTF">2010-09-16T17:02:30Z</dcterms:created>
  <dcterms:modified xsi:type="dcterms:W3CDTF">2010-09-16T17:02:44Z</dcterms:modified>
</cp:coreProperties>
</file>